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64" activeTab="0"/>
  </bookViews>
  <sheets>
    <sheet name="Gompertz" sheetId="1" r:id="rId1"/>
    <sheet name="Pielou" sheetId="2" r:id="rId2"/>
    <sheet name="Ricker" sheetId="3" r:id="rId3"/>
    <sheet name="Verhulst" sheetId="4" r:id="rId4"/>
    <sheet name="Hassell" sheetId="5" r:id="rId5"/>
    <sheet name="Základní rovnice" sheetId="6" r:id="rId6"/>
  </sheets>
  <definedNames/>
  <calcPr fullCalcOnLoad="1"/>
</workbook>
</file>

<file path=xl/sharedStrings.xml><?xml version="1.0" encoding="utf-8"?>
<sst xmlns="http://schemas.openxmlformats.org/spreadsheetml/2006/main" count="44" uniqueCount="15">
  <si>
    <t>t</t>
  </si>
  <si>
    <t>N(t)</t>
  </si>
  <si>
    <t>Parametry:</t>
  </si>
  <si>
    <t>b=</t>
  </si>
  <si>
    <t>Stacionární řešení:</t>
  </si>
  <si>
    <t>beta=</t>
  </si>
  <si>
    <t>r =</t>
  </si>
  <si>
    <t>Gompertzův model  N(t+1)=r*N(t)/N(t-1)^b</t>
  </si>
  <si>
    <t>Model Pielou  N(t+1)=r*N(t)/(1+beta*N(t-1))</t>
  </si>
  <si>
    <t>r=</t>
  </si>
  <si>
    <t>Rickerův model  N(t+1)=r*N(t)*exp(-beta*N(t-1))</t>
  </si>
  <si>
    <t>Hassellův model  N(t+1)=r*N(t)/(1+beta*N(t-1))^b</t>
  </si>
  <si>
    <t>Základní rovnice  N(t+1)=r*N(t)/(1+(beta*N(t-1))^b)</t>
  </si>
  <si>
    <t>Verhulstův model  N(t+1)=r*N(t)*(1-gamma*N(t-1))</t>
  </si>
  <si>
    <t>gamma=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</si>
</sst>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Gompertz!$A$5:$A$35</c:f>
              <c:numCache/>
            </c:numRef>
          </c:xVal>
          <c:yVal>
            <c:numRef>
              <c:f>Gompertz!$B$5:$B$35</c:f>
              <c:numCache/>
            </c:numRef>
          </c:yVal>
          <c:smooth val="0"/>
        </c:ser>
        <c:axId val="10561775"/>
        <c:axId val="27947112"/>
      </c:scatterChart>
      <c:val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7112"/>
        <c:crosses val="autoZero"/>
        <c:crossBetween val="midCat"/>
        <c:dispUnits/>
      </c:valAx>
      <c:valAx>
        <c:axId val="2794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Pielou!$A$5:$A$35</c:f>
              <c:numCache/>
            </c:numRef>
          </c:xVal>
          <c:yVal>
            <c:numRef>
              <c:f>Pielou!$B$5:$B$35</c:f>
              <c:numCache/>
            </c:numRef>
          </c:yVal>
          <c:smooth val="0"/>
        </c:ser>
        <c:axId val="50197417"/>
        <c:axId val="49123570"/>
      </c:scatterChart>
      <c:val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3570"/>
        <c:crosses val="autoZero"/>
        <c:crossBetween val="midCat"/>
        <c:dispUnits/>
      </c:valAx>
      <c:valAx>
        <c:axId val="49123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97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Ricker!$A$5:$A$35</c:f>
              <c:numCache/>
            </c:numRef>
          </c:xVal>
          <c:yVal>
            <c:numRef>
              <c:f>Ricker!$B$5:$B$35</c:f>
              <c:numCache/>
            </c:numRef>
          </c:yVal>
          <c:smooth val="0"/>
        </c:ser>
        <c:axId val="39458947"/>
        <c:axId val="19586204"/>
      </c:scatterChart>
      <c:val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6204"/>
        <c:crosses val="autoZero"/>
        <c:crossBetween val="midCat"/>
        <c:dispUnits/>
      </c:valAx>
      <c:valAx>
        <c:axId val="1958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58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Verhulst!$A$5:$A$35</c:f>
              <c:numCache/>
            </c:numRef>
          </c:xVal>
          <c:yVal>
            <c:numRef>
              <c:f>Verhulst!$B$5:$B$35</c:f>
              <c:numCache/>
            </c:numRef>
          </c:yVal>
          <c:smooth val="0"/>
        </c:ser>
        <c:axId val="42058109"/>
        <c:axId val="42978662"/>
      </c:scatterChart>
      <c:val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78662"/>
        <c:crosses val="autoZero"/>
        <c:crossBetween val="midCat"/>
        <c:dispUnits/>
      </c:valAx>
      <c:valAx>
        <c:axId val="429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81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Hassell!$A$5:$A$35</c:f>
              <c:numCache/>
            </c:numRef>
          </c:xVal>
          <c:yVal>
            <c:numRef>
              <c:f>Hassell!$B$5:$B$35</c:f>
              <c:numCache/>
            </c:numRef>
          </c:yVal>
          <c:smooth val="0"/>
        </c:ser>
        <c:axId val="51263639"/>
        <c:axId val="58719568"/>
      </c:scatterChart>
      <c:val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9568"/>
        <c:crosses val="autoZero"/>
        <c:crossBetween val="midCat"/>
        <c:dispUnits/>
      </c:valAx>
      <c:valAx>
        <c:axId val="58719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63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'Základní rovnice'!$A$5:$A$35</c:f>
              <c:numCache/>
            </c:numRef>
          </c:xVal>
          <c:yVal>
            <c:numRef>
              <c:f>'Základní rovnice'!$B$5:$B$35</c:f>
              <c:numCache/>
            </c:numRef>
          </c:yVal>
          <c:smooth val="0"/>
        </c:ser>
        <c:axId val="58714065"/>
        <c:axId val="58664538"/>
      </c:scatterChart>
      <c:val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64538"/>
        <c:crosses val="autoZero"/>
        <c:crossBetween val="midCat"/>
        <c:dispUnits/>
      </c:valAx>
      <c:valAx>
        <c:axId val="58664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4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142875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828800" y="1104900"/>
        <a:ext cx="7267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142875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828800" y="1104900"/>
        <a:ext cx="7267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0</xdr:rowOff>
    </xdr:from>
    <xdr:to>
      <xdr:col>14</xdr:col>
      <xdr:colOff>190500</xdr:colOff>
      <xdr:row>26</xdr:row>
      <xdr:rowOff>114300</xdr:rowOff>
    </xdr:to>
    <xdr:graphicFrame>
      <xdr:nvGraphicFramePr>
        <xdr:cNvPr id="1" name="Chart 3"/>
        <xdr:cNvGraphicFramePr/>
      </xdr:nvGraphicFramePr>
      <xdr:xfrm>
        <a:off x="1819275" y="1104900"/>
        <a:ext cx="7324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304800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828800" y="1104900"/>
        <a:ext cx="7429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152400</xdr:rowOff>
    </xdr:from>
    <xdr:to>
      <xdr:col>14</xdr:col>
      <xdr:colOff>209550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828800" y="1095375"/>
        <a:ext cx="7334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152400</xdr:rowOff>
    </xdr:from>
    <xdr:to>
      <xdr:col>14</xdr:col>
      <xdr:colOff>133350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838325" y="1095375"/>
        <a:ext cx="7248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7</v>
      </c>
    </row>
    <row r="2" spans="5:11" ht="12.75">
      <c r="E2" s="4" t="s">
        <v>2</v>
      </c>
      <c r="F2" s="3" t="s">
        <v>6</v>
      </c>
      <c r="G2" s="6">
        <v>0.2</v>
      </c>
      <c r="I2" s="4" t="s">
        <v>4</v>
      </c>
      <c r="J2">
        <f>$G$2^(1/$G$3)</f>
        <v>0.16725020619007472</v>
      </c>
      <c r="K2" t="str">
        <f>IF($J$3&lt;1,"asymptoticky stabilní","nestabilní")</f>
        <v>asymptoticky stabilní</v>
      </c>
    </row>
    <row r="3" spans="1:10" ht="12.75">
      <c r="A3" s="1" t="s">
        <v>0</v>
      </c>
      <c r="B3" s="1" t="s">
        <v>1</v>
      </c>
      <c r="F3" s="3" t="s">
        <v>3</v>
      </c>
      <c r="G3" s="6">
        <v>0.9</v>
      </c>
      <c r="J3" s="7">
        <f>IF($J$2&gt;0,$G$2*$G$3/$J$2^$G$3,0)</f>
        <v>0.9</v>
      </c>
    </row>
    <row r="4" spans="1:6" ht="12.75">
      <c r="A4">
        <v>-1</v>
      </c>
      <c r="B4" s="5">
        <v>0</v>
      </c>
      <c r="F4" s="3"/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IF(B4&gt;0,$G$2*B5/(B4^$G$3),$G$2*B5^(1-$G$3))</f>
        <v>0.1261914688960387</v>
      </c>
    </row>
    <row r="7" spans="1:2" ht="12.75">
      <c r="A7">
        <f aca="true" t="shared" si="0" ref="A7:A35">A6+1</f>
        <v>2</v>
      </c>
      <c r="B7">
        <f aca="true" t="shared" si="1" ref="B7:B35">IF(B5&gt;0,$G$2*B6/(B5^$G$3),$G$2*B6^(1-$G$3))</f>
        <v>1.5924286822139888</v>
      </c>
    </row>
    <row r="8" spans="1:2" ht="12.75">
      <c r="A8">
        <f t="shared" si="0"/>
        <v>3</v>
      </c>
      <c r="B8">
        <f t="shared" si="1"/>
        <v>2.051932125290798</v>
      </c>
    </row>
    <row r="9" spans="1:2" ht="12.75">
      <c r="A9">
        <f t="shared" si="0"/>
        <v>4</v>
      </c>
      <c r="B9">
        <f t="shared" si="1"/>
        <v>0.26998460110723865</v>
      </c>
    </row>
    <row r="10" spans="1:2" ht="12.75">
      <c r="A10">
        <f t="shared" si="0"/>
        <v>5</v>
      </c>
      <c r="B10">
        <f t="shared" si="1"/>
        <v>0.02827628160822114</v>
      </c>
    </row>
    <row r="11" spans="1:2" ht="12.75">
      <c r="A11">
        <f t="shared" si="0"/>
        <v>6</v>
      </c>
      <c r="B11">
        <f t="shared" si="1"/>
        <v>0.018375839923621583</v>
      </c>
    </row>
    <row r="12" spans="1:2" ht="12.75">
      <c r="A12">
        <f t="shared" si="0"/>
        <v>7</v>
      </c>
      <c r="B12">
        <f t="shared" si="1"/>
        <v>0.09099072516511109</v>
      </c>
    </row>
    <row r="13" spans="1:2" ht="12.75">
      <c r="A13">
        <f t="shared" si="0"/>
        <v>8</v>
      </c>
      <c r="B13">
        <f t="shared" si="1"/>
        <v>0.6640559048243365</v>
      </c>
    </row>
    <row r="14" spans="1:2" ht="12.75">
      <c r="A14">
        <f t="shared" si="0"/>
        <v>9</v>
      </c>
      <c r="B14">
        <f t="shared" si="1"/>
        <v>1.148516463189641</v>
      </c>
    </row>
    <row r="15" spans="1:2" ht="12.75">
      <c r="A15">
        <f t="shared" si="0"/>
        <v>10</v>
      </c>
      <c r="B15">
        <f t="shared" si="1"/>
        <v>0.3320343705264405</v>
      </c>
    </row>
    <row r="16" spans="1:2" ht="12.75">
      <c r="A16">
        <f t="shared" si="0"/>
        <v>11</v>
      </c>
      <c r="B16">
        <f t="shared" si="1"/>
        <v>0.05862590167332143</v>
      </c>
    </row>
    <row r="17" spans="1:2" ht="12.75">
      <c r="A17">
        <f t="shared" si="0"/>
        <v>12</v>
      </c>
      <c r="B17">
        <f t="shared" si="1"/>
        <v>0.03162676656773916</v>
      </c>
    </row>
    <row r="18" spans="1:2" ht="12.75">
      <c r="A18">
        <f t="shared" si="0"/>
        <v>13</v>
      </c>
      <c r="B18">
        <f t="shared" si="1"/>
        <v>0.0812464150426052</v>
      </c>
    </row>
    <row r="19" spans="1:2" ht="12.75">
      <c r="A19">
        <f t="shared" si="0"/>
        <v>14</v>
      </c>
      <c r="B19">
        <f t="shared" si="1"/>
        <v>0.36373482941135366</v>
      </c>
    </row>
    <row r="20" spans="1:2" ht="12.75">
      <c r="A20">
        <f t="shared" si="0"/>
        <v>15</v>
      </c>
      <c r="B20">
        <f t="shared" si="1"/>
        <v>0.6966122354216786</v>
      </c>
    </row>
    <row r="21" spans="1:2" ht="12.75">
      <c r="A21">
        <f t="shared" si="0"/>
        <v>16</v>
      </c>
      <c r="B21">
        <f t="shared" si="1"/>
        <v>0.3461901396010845</v>
      </c>
    </row>
    <row r="22" spans="1:2" ht="12.75">
      <c r="A22">
        <f t="shared" si="0"/>
        <v>17</v>
      </c>
      <c r="B22">
        <f t="shared" si="1"/>
        <v>0.0958633719748085</v>
      </c>
    </row>
    <row r="23" spans="1:2" ht="12.75">
      <c r="A23">
        <f t="shared" si="0"/>
        <v>18</v>
      </c>
      <c r="B23">
        <f t="shared" si="1"/>
        <v>0.04980804231768609</v>
      </c>
    </row>
    <row r="24" spans="1:2" ht="12.75">
      <c r="A24">
        <f t="shared" si="0"/>
        <v>19</v>
      </c>
      <c r="B24">
        <f t="shared" si="1"/>
        <v>0.08219436354763901</v>
      </c>
    </row>
    <row r="25" spans="1:2" ht="12.75">
      <c r="A25">
        <f t="shared" si="0"/>
        <v>20</v>
      </c>
      <c r="B25">
        <f t="shared" si="1"/>
        <v>0.24451331154927983</v>
      </c>
    </row>
    <row r="26" spans="1:2" ht="12.75">
      <c r="A26">
        <f t="shared" si="0"/>
        <v>21</v>
      </c>
      <c r="B26">
        <f t="shared" si="1"/>
        <v>0.463419890153032</v>
      </c>
    </row>
    <row r="27" spans="1:2" ht="12.75">
      <c r="A27">
        <f t="shared" si="0"/>
        <v>22</v>
      </c>
      <c r="B27">
        <f t="shared" si="1"/>
        <v>0.32925502276617064</v>
      </c>
    </row>
    <row r="28" spans="1:2" ht="12.75">
      <c r="A28">
        <f t="shared" si="0"/>
        <v>23</v>
      </c>
      <c r="B28">
        <f t="shared" si="1"/>
        <v>0.1315785819322428</v>
      </c>
    </row>
    <row r="29" spans="1:2" ht="12.75">
      <c r="A29">
        <f t="shared" si="0"/>
        <v>24</v>
      </c>
      <c r="B29">
        <f t="shared" si="1"/>
        <v>0.07152140366832076</v>
      </c>
    </row>
    <row r="30" spans="1:2" ht="12.75">
      <c r="A30">
        <f t="shared" si="0"/>
        <v>25</v>
      </c>
      <c r="B30">
        <f t="shared" si="1"/>
        <v>0.08875633149711588</v>
      </c>
    </row>
    <row r="31" spans="1:2" ht="12.75">
      <c r="A31">
        <f t="shared" si="0"/>
        <v>26</v>
      </c>
      <c r="B31">
        <f t="shared" si="1"/>
        <v>0.19065004532759483</v>
      </c>
    </row>
    <row r="32" spans="1:2" ht="12.75">
      <c r="A32">
        <f t="shared" si="0"/>
        <v>27</v>
      </c>
      <c r="B32">
        <f t="shared" si="1"/>
        <v>0.33719994827941596</v>
      </c>
    </row>
    <row r="33" spans="1:2" ht="12.75">
      <c r="A33">
        <f t="shared" si="0"/>
        <v>28</v>
      </c>
      <c r="B33">
        <f t="shared" si="1"/>
        <v>0.299712097761005</v>
      </c>
    </row>
    <row r="34" spans="1:2" ht="12.75">
      <c r="A34">
        <f t="shared" si="0"/>
        <v>29</v>
      </c>
      <c r="B34">
        <f t="shared" si="1"/>
        <v>0.15945403724016732</v>
      </c>
    </row>
    <row r="35" spans="1:2" ht="12.75">
      <c r="A35">
        <f t="shared" si="0"/>
        <v>30</v>
      </c>
      <c r="B35">
        <f t="shared" si="1"/>
        <v>0.09432605455496477</v>
      </c>
    </row>
  </sheetData>
  <dataValidations count="1">
    <dataValidation type="decimal" operator="greaterThan" allowBlank="1" showInputMessage="1" showErrorMessage="1" errorTitle="Chyba" error="Parametr musí být kladný" sqref="G2: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8</v>
      </c>
    </row>
    <row r="2" spans="5:11" ht="12.75">
      <c r="E2" s="4" t="s">
        <v>2</v>
      </c>
      <c r="F2" s="3" t="s">
        <v>9</v>
      </c>
      <c r="G2" s="6">
        <v>4.1</v>
      </c>
      <c r="I2" s="4" t="s">
        <v>4</v>
      </c>
      <c r="J2">
        <f>IF($G$2&gt;=1,($G$2-1)/$G$3,0)</f>
        <v>1.631578947368421</v>
      </c>
      <c r="K2" t="str">
        <f>IF($J$3&lt;1,"asymptoticky stabilní","nestabilní")</f>
        <v>asymptoticky stabilní</v>
      </c>
    </row>
    <row r="3" spans="1:10" ht="12.75">
      <c r="A3" s="1" t="s">
        <v>0</v>
      </c>
      <c r="B3" s="1" t="s">
        <v>1</v>
      </c>
      <c r="F3" s="3" t="s">
        <v>5</v>
      </c>
      <c r="G3" s="6">
        <v>1.9</v>
      </c>
      <c r="J3" s="7">
        <f>$G$2*$J$2*$G$3/(1+$G$3*$J$2)^2</f>
        <v>0.7560975609756098</v>
      </c>
    </row>
    <row r="4" spans="1:6" ht="12.75">
      <c r="A4">
        <v>-1</v>
      </c>
      <c r="B4" s="5">
        <v>0</v>
      </c>
      <c r="F4" s="3"/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B5*$G$2/(1+$G$3*B4)</f>
        <v>0.040999999999999995</v>
      </c>
    </row>
    <row r="7" spans="1:2" ht="12.75">
      <c r="A7">
        <f aca="true" t="shared" si="0" ref="A7:A35">A6+1</f>
        <v>2</v>
      </c>
      <c r="B7">
        <f aca="true" t="shared" si="1" ref="B7:B35">B6*$G$2/(1+$G$3*B5)</f>
        <v>0.1649656526005888</v>
      </c>
    </row>
    <row r="8" spans="1:2" ht="12.75">
      <c r="A8">
        <f t="shared" si="0"/>
        <v>3</v>
      </c>
      <c r="B8">
        <f t="shared" si="1"/>
        <v>0.6274785932483662</v>
      </c>
    </row>
    <row r="9" spans="1:2" ht="12.75">
      <c r="A9">
        <f t="shared" si="0"/>
        <v>4</v>
      </c>
      <c r="B9">
        <f t="shared" si="1"/>
        <v>1.9587286327097104</v>
      </c>
    </row>
    <row r="10" spans="1:2" ht="12.75">
      <c r="A10">
        <f t="shared" si="0"/>
        <v>5</v>
      </c>
      <c r="B10">
        <f t="shared" si="1"/>
        <v>3.66333054721106</v>
      </c>
    </row>
    <row r="11" spans="1:2" ht="12.75">
      <c r="A11">
        <f t="shared" si="0"/>
        <v>6</v>
      </c>
      <c r="B11">
        <f t="shared" si="1"/>
        <v>3.1810625341635306</v>
      </c>
    </row>
    <row r="12" spans="1:2" ht="12.75">
      <c r="A12">
        <f t="shared" si="0"/>
        <v>7</v>
      </c>
      <c r="B12">
        <f t="shared" si="1"/>
        <v>1.638419462743691</v>
      </c>
    </row>
    <row r="13" spans="1:2" ht="12.75">
      <c r="A13">
        <f t="shared" si="0"/>
        <v>8</v>
      </c>
      <c r="B13">
        <f t="shared" si="1"/>
        <v>0.9536487584373787</v>
      </c>
    </row>
    <row r="14" spans="1:2" ht="12.75">
      <c r="A14">
        <f t="shared" si="0"/>
        <v>9</v>
      </c>
      <c r="B14">
        <f t="shared" si="1"/>
        <v>0.9506352495161303</v>
      </c>
    </row>
    <row r="15" spans="1:2" ht="12.75">
      <c r="A15">
        <f t="shared" si="0"/>
        <v>10</v>
      </c>
      <c r="B15">
        <f t="shared" si="1"/>
        <v>1.3860945550911359</v>
      </c>
    </row>
    <row r="16" spans="1:2" ht="12.75">
      <c r="A16">
        <f t="shared" si="0"/>
        <v>11</v>
      </c>
      <c r="B16">
        <f t="shared" si="1"/>
        <v>2.025149152704776</v>
      </c>
    </row>
    <row r="17" spans="1:2" ht="12.75">
      <c r="A17">
        <f t="shared" si="0"/>
        <v>12</v>
      </c>
      <c r="B17">
        <f t="shared" si="1"/>
        <v>2.2851051346599554</v>
      </c>
    </row>
    <row r="18" spans="1:2" ht="12.75">
      <c r="A18">
        <f t="shared" si="0"/>
        <v>13</v>
      </c>
      <c r="B18">
        <f t="shared" si="1"/>
        <v>1.9326216330464054</v>
      </c>
    </row>
    <row r="19" spans="1:2" ht="12.75">
      <c r="A19">
        <f t="shared" si="0"/>
        <v>14</v>
      </c>
      <c r="B19">
        <f t="shared" si="1"/>
        <v>1.4833759023626714</v>
      </c>
    </row>
    <row r="20" spans="1:2" ht="12.75">
      <c r="A20">
        <f t="shared" si="0"/>
        <v>15</v>
      </c>
      <c r="B20">
        <f t="shared" si="1"/>
        <v>1.3017692207824638</v>
      </c>
    </row>
    <row r="21" spans="1:2" ht="12.75">
      <c r="A21">
        <f t="shared" si="0"/>
        <v>16</v>
      </c>
      <c r="B21">
        <f t="shared" si="1"/>
        <v>1.3977671110053351</v>
      </c>
    </row>
    <row r="22" spans="1:2" ht="12.75">
      <c r="A22">
        <f t="shared" si="0"/>
        <v>17</v>
      </c>
      <c r="B22">
        <f t="shared" si="1"/>
        <v>1.649942029636126</v>
      </c>
    </row>
    <row r="23" spans="1:2" ht="12.75">
      <c r="A23">
        <f t="shared" si="0"/>
        <v>18</v>
      </c>
      <c r="B23">
        <f t="shared" si="1"/>
        <v>1.8504406545892487</v>
      </c>
    </row>
    <row r="24" spans="1:2" ht="12.75">
      <c r="A24">
        <f t="shared" si="0"/>
        <v>19</v>
      </c>
      <c r="B24">
        <f t="shared" si="1"/>
        <v>1.8348267904260276</v>
      </c>
    </row>
    <row r="25" spans="1:2" ht="12.75">
      <c r="A25">
        <f t="shared" si="0"/>
        <v>20</v>
      </c>
      <c r="B25">
        <f t="shared" si="1"/>
        <v>1.665868239872701</v>
      </c>
    </row>
    <row r="26" spans="1:2" ht="12.75">
      <c r="A26">
        <f t="shared" si="0"/>
        <v>21</v>
      </c>
      <c r="B26">
        <f t="shared" si="1"/>
        <v>1.522469815120783</v>
      </c>
    </row>
    <row r="27" spans="1:2" ht="12.75">
      <c r="A27">
        <f t="shared" si="0"/>
        <v>22</v>
      </c>
      <c r="B27">
        <f t="shared" si="1"/>
        <v>1.4986559326543647</v>
      </c>
    </row>
    <row r="28" spans="1:2" ht="12.75">
      <c r="A28">
        <f t="shared" si="0"/>
        <v>23</v>
      </c>
      <c r="B28">
        <f t="shared" si="1"/>
        <v>1.57846762597308</v>
      </c>
    </row>
    <row r="29" spans="1:2" ht="12.75">
      <c r="A29">
        <f t="shared" si="0"/>
        <v>24</v>
      </c>
      <c r="B29">
        <f t="shared" si="1"/>
        <v>1.682081258292047</v>
      </c>
    </row>
    <row r="30" spans="1:2" ht="12.75">
      <c r="A30">
        <f t="shared" si="0"/>
        <v>25</v>
      </c>
      <c r="B30">
        <f t="shared" si="1"/>
        <v>1.7245262707653448</v>
      </c>
    </row>
    <row r="31" spans="1:2" ht="12.75">
      <c r="A31">
        <f t="shared" si="0"/>
        <v>26</v>
      </c>
      <c r="B31">
        <f t="shared" si="1"/>
        <v>1.68508926734684</v>
      </c>
    </row>
    <row r="32" spans="1:2" ht="12.75">
      <c r="A32">
        <f t="shared" si="0"/>
        <v>27</v>
      </c>
      <c r="B32">
        <f t="shared" si="1"/>
        <v>1.6155044040409983</v>
      </c>
    </row>
    <row r="33" spans="1:2" ht="12.75">
      <c r="A33">
        <f t="shared" si="0"/>
        <v>28</v>
      </c>
      <c r="B33">
        <f t="shared" si="1"/>
        <v>1.5764133486415555</v>
      </c>
    </row>
    <row r="34" spans="1:2" ht="12.75">
      <c r="A34">
        <f t="shared" si="0"/>
        <v>29</v>
      </c>
      <c r="B34">
        <f t="shared" si="1"/>
        <v>1.588244465348455</v>
      </c>
    </row>
    <row r="35" spans="1:2" ht="12.75">
      <c r="A35">
        <f t="shared" si="0"/>
        <v>30</v>
      </c>
      <c r="B35">
        <f t="shared" si="1"/>
        <v>1.629912436399692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10</v>
      </c>
    </row>
    <row r="2" spans="5:11" ht="12.75">
      <c r="E2" s="4" t="s">
        <v>2</v>
      </c>
      <c r="F2" s="3" t="s">
        <v>9</v>
      </c>
      <c r="G2" s="6">
        <v>4.2</v>
      </c>
      <c r="I2" s="4" t="s">
        <v>4</v>
      </c>
      <c r="J2">
        <f>IF($G$2&gt;1,LN($G$2)/$G$3,0)</f>
        <v>0.7553076448891173</v>
      </c>
      <c r="K2" t="str">
        <f>IF($J$3&lt;1,"asymptoticky stabilní","nestabilní")</f>
        <v>nestabilní</v>
      </c>
    </row>
    <row r="3" spans="1:10" ht="12.75">
      <c r="A3" s="1" t="s">
        <v>0</v>
      </c>
      <c r="B3" s="1" t="s">
        <v>1</v>
      </c>
      <c r="F3" s="3" t="s">
        <v>5</v>
      </c>
      <c r="G3" s="6">
        <v>1.9</v>
      </c>
      <c r="J3" s="7">
        <f>$G$2*$J$2*$G$3*EXP(-$G$3*$J$2)</f>
        <v>1.435084525289323</v>
      </c>
    </row>
    <row r="4" spans="1:6" ht="12.75">
      <c r="A4">
        <v>-1</v>
      </c>
      <c r="B4" s="5">
        <v>0</v>
      </c>
      <c r="F4" s="3"/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$G$2*B5*EXP(-$G$3*B4)</f>
        <v>0.042</v>
      </c>
    </row>
    <row r="7" spans="1:2" ht="12.75">
      <c r="A7">
        <f aca="true" t="shared" si="0" ref="A7:A35">A6+1</f>
        <v>2</v>
      </c>
      <c r="B7">
        <f aca="true" t="shared" si="1" ref="B7:B35">$G$2*B6*EXP(-$G$3*B5)</f>
        <v>0.173080039499631</v>
      </c>
    </row>
    <row r="8" spans="1:2" ht="12.75">
      <c r="A8">
        <f t="shared" si="0"/>
        <v>3</v>
      </c>
      <c r="B8">
        <f t="shared" si="1"/>
        <v>0.6711808802738187</v>
      </c>
    </row>
    <row r="9" spans="1:2" ht="12.75">
      <c r="A9">
        <f t="shared" si="0"/>
        <v>4</v>
      </c>
      <c r="B9">
        <f t="shared" si="1"/>
        <v>2.028944769903161</v>
      </c>
    </row>
    <row r="10" spans="1:2" ht="12.75">
      <c r="A10">
        <f t="shared" si="0"/>
        <v>5</v>
      </c>
      <c r="B10">
        <f t="shared" si="1"/>
        <v>2.380609846508879</v>
      </c>
    </row>
    <row r="11" spans="1:2" ht="12.75">
      <c r="A11">
        <f t="shared" si="0"/>
        <v>6</v>
      </c>
      <c r="B11">
        <f t="shared" si="1"/>
        <v>0.21170661704171384</v>
      </c>
    </row>
    <row r="12" spans="1:2" ht="12.75">
      <c r="A12">
        <f t="shared" si="0"/>
        <v>7</v>
      </c>
      <c r="B12">
        <f t="shared" si="1"/>
        <v>0.009651634229952208</v>
      </c>
    </row>
    <row r="13" spans="1:2" ht="12.75">
      <c r="A13">
        <f t="shared" si="0"/>
        <v>8</v>
      </c>
      <c r="B13">
        <f t="shared" si="1"/>
        <v>0.02711180397748345</v>
      </c>
    </row>
    <row r="14" spans="1:2" ht="12.75">
      <c r="A14">
        <f t="shared" si="0"/>
        <v>9</v>
      </c>
      <c r="B14">
        <f t="shared" si="1"/>
        <v>0.11180045432351719</v>
      </c>
    </row>
    <row r="15" spans="1:2" ht="12.75">
      <c r="A15">
        <f t="shared" si="0"/>
        <v>10</v>
      </c>
      <c r="B15">
        <f t="shared" si="1"/>
        <v>0.44598607170055216</v>
      </c>
    </row>
    <row r="16" spans="1:2" ht="12.75">
      <c r="A16">
        <f t="shared" si="0"/>
        <v>11</v>
      </c>
      <c r="B16">
        <f t="shared" si="1"/>
        <v>1.5146677458719289</v>
      </c>
    </row>
    <row r="17" spans="1:2" ht="12.75">
      <c r="A17">
        <f t="shared" si="0"/>
        <v>12</v>
      </c>
      <c r="B17">
        <f t="shared" si="1"/>
        <v>2.7261956276084343</v>
      </c>
    </row>
    <row r="18" spans="1:2" ht="12.75">
      <c r="A18">
        <f t="shared" si="0"/>
        <v>13</v>
      </c>
      <c r="B18">
        <f t="shared" si="1"/>
        <v>0.6441155795981802</v>
      </c>
    </row>
    <row r="19" spans="1:2" ht="12.75">
      <c r="A19">
        <f t="shared" si="0"/>
        <v>14</v>
      </c>
      <c r="B19">
        <f t="shared" si="1"/>
        <v>0.015228840239350089</v>
      </c>
    </row>
    <row r="20" spans="1:2" ht="12.75">
      <c r="A20">
        <f t="shared" si="0"/>
        <v>15</v>
      </c>
      <c r="B20">
        <f t="shared" si="1"/>
        <v>0.018811265861545773</v>
      </c>
    </row>
    <row r="21" spans="1:2" ht="12.75">
      <c r="A21">
        <f t="shared" si="0"/>
        <v>16</v>
      </c>
      <c r="B21">
        <f t="shared" si="1"/>
        <v>0.07675401264710859</v>
      </c>
    </row>
    <row r="22" spans="1:2" ht="12.75">
      <c r="A22">
        <f t="shared" si="0"/>
        <v>17</v>
      </c>
      <c r="B22">
        <f t="shared" si="1"/>
        <v>0.31104848094096216</v>
      </c>
    </row>
    <row r="23" spans="1:2" ht="12.75">
      <c r="A23">
        <f t="shared" si="0"/>
        <v>18</v>
      </c>
      <c r="B23">
        <f t="shared" si="1"/>
        <v>1.1291277246833753</v>
      </c>
    </row>
    <row r="24" spans="1:2" ht="12.75">
      <c r="A24">
        <f t="shared" si="0"/>
        <v>19</v>
      </c>
      <c r="B24">
        <f t="shared" si="1"/>
        <v>2.6261997022846804</v>
      </c>
    </row>
    <row r="25" spans="1:2" ht="12.75">
      <c r="A25">
        <f t="shared" si="0"/>
        <v>20</v>
      </c>
      <c r="B25">
        <f t="shared" si="1"/>
        <v>1.290822574062069</v>
      </c>
    </row>
    <row r="26" spans="1:2" ht="12.75">
      <c r="A26">
        <f t="shared" si="0"/>
        <v>21</v>
      </c>
      <c r="B26">
        <f t="shared" si="1"/>
        <v>0.036904741524879554</v>
      </c>
    </row>
    <row r="27" spans="1:2" ht="12.75">
      <c r="A27">
        <f t="shared" si="0"/>
        <v>22</v>
      </c>
      <c r="B27">
        <f t="shared" si="1"/>
        <v>0.013341262470419816</v>
      </c>
    </row>
    <row r="28" spans="1:2" ht="12.75">
      <c r="A28">
        <f t="shared" si="0"/>
        <v>23</v>
      </c>
      <c r="B28">
        <f t="shared" si="1"/>
        <v>0.05223888758172972</v>
      </c>
    </row>
    <row r="29" spans="1:2" ht="12.75">
      <c r="A29">
        <f t="shared" si="0"/>
        <v>24</v>
      </c>
      <c r="B29">
        <f t="shared" si="1"/>
        <v>0.2139117008363932</v>
      </c>
    </row>
    <row r="30" spans="1:2" ht="12.75">
      <c r="A30">
        <f t="shared" si="0"/>
        <v>25</v>
      </c>
      <c r="B30">
        <f t="shared" si="1"/>
        <v>0.8135390726799899</v>
      </c>
    </row>
    <row r="31" spans="1:2" ht="12.75">
      <c r="A31">
        <f t="shared" si="0"/>
        <v>26</v>
      </c>
      <c r="B31">
        <f t="shared" si="1"/>
        <v>2.2757074487849773</v>
      </c>
    </row>
    <row r="32" spans="1:2" ht="12.75">
      <c r="A32">
        <f t="shared" si="0"/>
        <v>27</v>
      </c>
      <c r="B32">
        <f t="shared" si="1"/>
        <v>2.0373526770148</v>
      </c>
    </row>
    <row r="33" spans="1:2" ht="12.75">
      <c r="A33">
        <f t="shared" si="0"/>
        <v>28</v>
      </c>
      <c r="B33">
        <f t="shared" si="1"/>
        <v>0.11336887801775922</v>
      </c>
    </row>
    <row r="34" spans="1:2" ht="12.75">
      <c r="A34">
        <f t="shared" si="0"/>
        <v>29</v>
      </c>
      <c r="B34">
        <f t="shared" si="1"/>
        <v>0.009922067811361197</v>
      </c>
    </row>
    <row r="35" spans="1:2" ht="12.75">
      <c r="A35">
        <f t="shared" si="0"/>
        <v>30</v>
      </c>
      <c r="B35">
        <f t="shared" si="1"/>
        <v>0.03359727644018313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OrEqual" allowBlank="1" showInputMessage="1" showErrorMessage="1" errorTitle="Chyba" error="Parametr musí být nezápor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13</v>
      </c>
    </row>
    <row r="2" spans="5:11" ht="12.75">
      <c r="E2" s="4" t="s">
        <v>2</v>
      </c>
      <c r="F2" s="3" t="s">
        <v>9</v>
      </c>
      <c r="G2" s="6">
        <v>2.2</v>
      </c>
      <c r="I2" s="4" t="s">
        <v>4</v>
      </c>
      <c r="J2">
        <f>IF($G$2&gt;=1,($G$2-1)/($G$2*$G$3),0)</f>
        <v>0.13636363636363638</v>
      </c>
      <c r="K2" t="str">
        <f>IF($J$3&lt;1,"asymptoticky stabilní","nestabilní")</f>
        <v>nestabilní</v>
      </c>
    </row>
    <row r="3" spans="1:10" ht="12.75">
      <c r="A3" s="1" t="s">
        <v>0</v>
      </c>
      <c r="B3" s="1" t="s">
        <v>1</v>
      </c>
      <c r="F3" s="3" t="s">
        <v>14</v>
      </c>
      <c r="G3" s="6">
        <v>4</v>
      </c>
      <c r="J3" s="7">
        <f>$G$2*$J$2*$G$3</f>
        <v>1.2000000000000002</v>
      </c>
    </row>
    <row r="4" spans="1:2" ht="12.75">
      <c r="A4">
        <v>-1</v>
      </c>
      <c r="B4" s="5">
        <v>0</v>
      </c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IF(B4&lt;1/$G$3,$G$2*B5*(1-$G$3*B4),0)</f>
        <v>0.022000000000000002</v>
      </c>
    </row>
    <row r="7" spans="1:2" ht="12.75">
      <c r="A7">
        <f aca="true" t="shared" si="0" ref="A7:A35">A6+1</f>
        <v>2</v>
      </c>
      <c r="B7">
        <f aca="true" t="shared" si="1" ref="B7:B35">IF(B5&lt;1/$G$3,$G$2*B6*(1-$G$3*B5),0)</f>
        <v>0.046464000000000005</v>
      </c>
    </row>
    <row r="8" spans="1:2" ht="12.75">
      <c r="A8">
        <f t="shared" si="0"/>
        <v>3</v>
      </c>
      <c r="B8">
        <f t="shared" si="1"/>
        <v>0.09322536960000001</v>
      </c>
    </row>
    <row r="9" spans="1:2" ht="12.75">
      <c r="A9">
        <f t="shared" si="0"/>
        <v>4</v>
      </c>
      <c r="B9">
        <f t="shared" si="1"/>
        <v>0.1669775256767693</v>
      </c>
    </row>
    <row r="10" spans="1:2" ht="12.75">
      <c r="A10">
        <f t="shared" si="0"/>
        <v>5</v>
      </c>
      <c r="B10">
        <f t="shared" si="1"/>
        <v>0.23036499088312176</v>
      </c>
    </row>
    <row r="11" spans="1:2" ht="12.75">
      <c r="A11">
        <f t="shared" si="0"/>
        <v>6</v>
      </c>
      <c r="B11">
        <f t="shared" si="1"/>
        <v>0.16830414955697423</v>
      </c>
    </row>
    <row r="12" spans="1:2" ht="12.75">
      <c r="A12">
        <f t="shared" si="0"/>
        <v>7</v>
      </c>
      <c r="B12">
        <f t="shared" si="1"/>
        <v>0.029080950896444722</v>
      </c>
    </row>
    <row r="13" spans="1:2" ht="12.75">
      <c r="A13">
        <f t="shared" si="0"/>
        <v>8</v>
      </c>
      <c r="B13">
        <f t="shared" si="1"/>
        <v>0.020906978533556934</v>
      </c>
    </row>
    <row r="14" spans="1:2" ht="12.75">
      <c r="A14">
        <f t="shared" si="0"/>
        <v>9</v>
      </c>
      <c r="B14">
        <f t="shared" si="1"/>
        <v>0.0406449983919042</v>
      </c>
    </row>
    <row r="15" spans="1:2" ht="12.75">
      <c r="A15">
        <f t="shared" si="0"/>
        <v>10</v>
      </c>
      <c r="B15">
        <f t="shared" si="1"/>
        <v>0.08194107230408047</v>
      </c>
    </row>
    <row r="16" spans="1:2" ht="12.75">
      <c r="A16">
        <f t="shared" si="0"/>
        <v>11</v>
      </c>
      <c r="B16">
        <f t="shared" si="1"/>
        <v>0.1509620052511108</v>
      </c>
    </row>
    <row r="17" spans="1:2" ht="12.75">
      <c r="A17">
        <f t="shared" si="0"/>
        <v>12</v>
      </c>
      <c r="B17">
        <f t="shared" si="1"/>
        <v>0.2232605119828816</v>
      </c>
    </row>
    <row r="18" spans="1:2" ht="12.75">
      <c r="A18">
        <f t="shared" si="0"/>
        <v>13</v>
      </c>
      <c r="B18">
        <f t="shared" si="1"/>
        <v>0.19457920603787549</v>
      </c>
    </row>
    <row r="19" spans="1:2" ht="12.75">
      <c r="A19">
        <f t="shared" si="0"/>
        <v>14</v>
      </c>
      <c r="B19">
        <f t="shared" si="1"/>
        <v>0.04578594546442561</v>
      </c>
    </row>
    <row r="20" spans="1:2" ht="12.75">
      <c r="A20">
        <f t="shared" si="0"/>
        <v>15</v>
      </c>
      <c r="B20">
        <f t="shared" si="1"/>
        <v>0.022329942359516013</v>
      </c>
    </row>
    <row r="21" spans="1:2" ht="12.75">
      <c r="A21">
        <f t="shared" si="0"/>
        <v>16</v>
      </c>
      <c r="B21">
        <f t="shared" si="1"/>
        <v>0.04012877498768544</v>
      </c>
    </row>
    <row r="22" spans="1:2" ht="12.75">
      <c r="A22">
        <f t="shared" si="0"/>
        <v>17</v>
      </c>
      <c r="B22">
        <f t="shared" si="1"/>
        <v>0.08039786052749753</v>
      </c>
    </row>
    <row r="23" spans="1:2" ht="12.75">
      <c r="A23">
        <f t="shared" si="0"/>
        <v>18</v>
      </c>
      <c r="B23">
        <f t="shared" si="1"/>
        <v>0.14848413780002104</v>
      </c>
    </row>
    <row r="24" spans="1:2" ht="12.75">
      <c r="A24">
        <f t="shared" si="0"/>
        <v>19</v>
      </c>
      <c r="B24">
        <f t="shared" si="1"/>
        <v>0.22161240154779832</v>
      </c>
    </row>
    <row r="25" spans="1:2" ht="12.75">
      <c r="A25">
        <f t="shared" si="0"/>
        <v>20</v>
      </c>
      <c r="B25">
        <f t="shared" si="1"/>
        <v>0.19797513135252776</v>
      </c>
    </row>
    <row r="26" spans="1:2" ht="12.75">
      <c r="A26">
        <f t="shared" si="0"/>
        <v>21</v>
      </c>
      <c r="B26">
        <f t="shared" si="1"/>
        <v>0.04945633908474548</v>
      </c>
    </row>
    <row r="27" spans="1:2" ht="12.75">
      <c r="A27">
        <f t="shared" si="0"/>
        <v>22</v>
      </c>
      <c r="B27">
        <f t="shared" si="1"/>
        <v>0.022642043993084837</v>
      </c>
    </row>
    <row r="28" spans="1:2" ht="12.75">
      <c r="A28">
        <f t="shared" si="0"/>
        <v>23</v>
      </c>
      <c r="B28">
        <f t="shared" si="1"/>
        <v>0.039958321858201834</v>
      </c>
    </row>
    <row r="29" spans="1:2" ht="12.75">
      <c r="A29">
        <f t="shared" si="0"/>
        <v>24</v>
      </c>
      <c r="B29">
        <f t="shared" si="1"/>
        <v>0.07994661297169545</v>
      </c>
    </row>
    <row r="30" spans="1:2" ht="12.75">
      <c r="A30">
        <f t="shared" si="0"/>
        <v>25</v>
      </c>
      <c r="B30">
        <f t="shared" si="1"/>
        <v>0.14777066260288432</v>
      </c>
    </row>
    <row r="31" spans="1:2" ht="12.75">
      <c r="A31">
        <f t="shared" si="0"/>
        <v>26</v>
      </c>
      <c r="B31">
        <f t="shared" si="1"/>
        <v>0.2211343347755282</v>
      </c>
    </row>
    <row r="32" spans="1:2" ht="12.75">
      <c r="A32">
        <f t="shared" si="0"/>
        <v>27</v>
      </c>
      <c r="B32">
        <f t="shared" si="1"/>
        <v>0.19893646537471701</v>
      </c>
    </row>
    <row r="33" spans="1:2" ht="12.75">
      <c r="A33">
        <f t="shared" si="0"/>
        <v>28</v>
      </c>
      <c r="B33">
        <f t="shared" si="1"/>
        <v>0.050533414011927485</v>
      </c>
    </row>
    <row r="34" spans="1:2" ht="12.75">
      <c r="A34">
        <f t="shared" si="0"/>
        <v>29</v>
      </c>
      <c r="B34">
        <f t="shared" si="1"/>
        <v>0.022707649677960014</v>
      </c>
    </row>
    <row r="35" spans="1:2" ht="12.75">
      <c r="A35">
        <f t="shared" si="0"/>
        <v>30</v>
      </c>
      <c r="B35">
        <f t="shared" si="1"/>
        <v>0.03985887274226738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11</v>
      </c>
    </row>
    <row r="2" spans="5:11" ht="12.75">
      <c r="E2" s="4" t="s">
        <v>2</v>
      </c>
      <c r="F2" s="3" t="s">
        <v>9</v>
      </c>
      <c r="G2" s="6">
        <v>4.3</v>
      </c>
      <c r="I2" s="4" t="s">
        <v>4</v>
      </c>
      <c r="J2">
        <f>MAX(($G$2^(1/$G$4)-1)/$G$3,0)</f>
        <v>0.5170188852146338</v>
      </c>
      <c r="K2" t="str">
        <f>IF($J$3&lt;1,"asymptoticky stabilní","nestabilní")</f>
        <v>nestabilní</v>
      </c>
    </row>
    <row r="3" spans="1:10" ht="12.75">
      <c r="A3" s="1" t="s">
        <v>0</v>
      </c>
      <c r="B3" s="1" t="s">
        <v>1</v>
      </c>
      <c r="F3" s="3" t="s">
        <v>5</v>
      </c>
      <c r="G3" s="6">
        <v>1</v>
      </c>
      <c r="J3" s="7">
        <f>$G$2*$J$2*$G$3*$G$4*(1+$G$3*$J$2)^($G$4-1)/((1+$G$3*$J$2)^$G$4)^2</f>
        <v>1.1928434879010712</v>
      </c>
    </row>
    <row r="4" spans="1:7" ht="12.75">
      <c r="A4">
        <v>-1</v>
      </c>
      <c r="B4" s="5">
        <v>0</v>
      </c>
      <c r="F4" s="3" t="s">
        <v>3</v>
      </c>
      <c r="G4" s="6">
        <v>3.5</v>
      </c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B5*$G$2/((1+$G$3*B4)^$G$4)</f>
        <v>0.043</v>
      </c>
    </row>
    <row r="7" spans="1:2" ht="12.75">
      <c r="A7">
        <f aca="true" t="shared" si="0" ref="A7:A35">A6+1</f>
        <v>2</v>
      </c>
      <c r="B7">
        <f aca="true" t="shared" si="1" ref="B7:B35">B6*$G$2/((1+$G$3*B5)^$G$4)</f>
        <v>0.17857148199392894</v>
      </c>
    </row>
    <row r="8" spans="1:2" ht="12.75">
      <c r="A8">
        <f t="shared" si="0"/>
        <v>3</v>
      </c>
      <c r="B8">
        <f t="shared" si="1"/>
        <v>0.6626519480047404</v>
      </c>
    </row>
    <row r="9" spans="1:2" ht="12.75">
      <c r="A9">
        <f t="shared" si="0"/>
        <v>4</v>
      </c>
      <c r="B9">
        <f t="shared" si="1"/>
        <v>1.6032756097885192</v>
      </c>
    </row>
    <row r="10" spans="1:2" ht="12.75">
      <c r="A10">
        <f t="shared" si="0"/>
        <v>5</v>
      </c>
      <c r="B10">
        <f t="shared" si="1"/>
        <v>1.1632469757997075</v>
      </c>
    </row>
    <row r="11" spans="1:2" ht="12.75">
      <c r="A11">
        <f t="shared" si="0"/>
        <v>6</v>
      </c>
      <c r="B11">
        <f t="shared" si="1"/>
        <v>0.1757194618625559</v>
      </c>
    </row>
    <row r="12" spans="1:2" ht="12.75">
      <c r="A12">
        <f t="shared" si="0"/>
        <v>7</v>
      </c>
      <c r="B12">
        <f t="shared" si="1"/>
        <v>0.05074776870394221</v>
      </c>
    </row>
    <row r="13" spans="1:2" ht="12.75">
      <c r="A13">
        <f t="shared" si="0"/>
        <v>8</v>
      </c>
      <c r="B13">
        <f t="shared" si="1"/>
        <v>0.12382901894489896</v>
      </c>
    </row>
    <row r="14" spans="1:2" ht="12.75">
      <c r="A14">
        <f t="shared" si="0"/>
        <v>9</v>
      </c>
      <c r="B14">
        <f t="shared" si="1"/>
        <v>0.44776095503168717</v>
      </c>
    </row>
    <row r="15" spans="1:2" ht="12.75">
      <c r="A15">
        <f t="shared" si="0"/>
        <v>10</v>
      </c>
      <c r="B15">
        <f t="shared" si="1"/>
        <v>1.2795693498282055</v>
      </c>
    </row>
    <row r="16" spans="1:2" ht="12.75">
      <c r="A16">
        <f t="shared" si="0"/>
        <v>11</v>
      </c>
      <c r="B16">
        <f t="shared" si="1"/>
        <v>1.5069306793236035</v>
      </c>
    </row>
    <row r="17" spans="1:2" ht="12.75">
      <c r="A17">
        <f t="shared" si="0"/>
        <v>12</v>
      </c>
      <c r="B17">
        <f t="shared" si="1"/>
        <v>0.3623071450229752</v>
      </c>
    </row>
    <row r="18" spans="1:2" ht="12.75">
      <c r="A18">
        <f t="shared" si="0"/>
        <v>13</v>
      </c>
      <c r="B18">
        <f t="shared" si="1"/>
        <v>0.06245212441736357</v>
      </c>
    </row>
    <row r="19" spans="1:2" ht="12.75">
      <c r="A19">
        <f t="shared" si="0"/>
        <v>14</v>
      </c>
      <c r="B19">
        <f t="shared" si="1"/>
        <v>0.09100244301599937</v>
      </c>
    </row>
    <row r="20" spans="1:2" ht="12.75">
      <c r="A20">
        <f t="shared" si="0"/>
        <v>15</v>
      </c>
      <c r="B20">
        <f t="shared" si="1"/>
        <v>0.31654737365659386</v>
      </c>
    </row>
    <row r="21" spans="1:2" ht="12.75">
      <c r="A21">
        <f t="shared" si="0"/>
        <v>16</v>
      </c>
      <c r="B21">
        <f t="shared" si="1"/>
        <v>1.0034994514068407</v>
      </c>
    </row>
    <row r="22" spans="1:2" ht="12.75">
      <c r="A22">
        <f t="shared" si="0"/>
        <v>17</v>
      </c>
      <c r="B22">
        <f t="shared" si="1"/>
        <v>1.648002538411448</v>
      </c>
    </row>
    <row r="23" spans="1:2" ht="12.75">
      <c r="A23">
        <f t="shared" si="0"/>
        <v>18</v>
      </c>
      <c r="B23">
        <f t="shared" si="1"/>
        <v>0.6225353743552265</v>
      </c>
    </row>
    <row r="24" spans="1:2" ht="12.75">
      <c r="A24">
        <f t="shared" si="0"/>
        <v>19</v>
      </c>
      <c r="B24">
        <f t="shared" si="1"/>
        <v>0.08859681308653207</v>
      </c>
    </row>
    <row r="25" spans="1:2" ht="12.75">
      <c r="A25">
        <f t="shared" si="0"/>
        <v>20</v>
      </c>
      <c r="B25">
        <f t="shared" si="1"/>
        <v>0.07001755588170294</v>
      </c>
    </row>
    <row r="26" spans="1:2" ht="12.75">
      <c r="A26">
        <f t="shared" si="0"/>
        <v>21</v>
      </c>
      <c r="B26">
        <f t="shared" si="1"/>
        <v>0.2236869754330767</v>
      </c>
    </row>
    <row r="27" spans="1:2" ht="12.75">
      <c r="A27">
        <f t="shared" si="0"/>
        <v>22</v>
      </c>
      <c r="B27">
        <f t="shared" si="1"/>
        <v>0.7589986290731441</v>
      </c>
    </row>
    <row r="28" spans="1:2" ht="12.75">
      <c r="A28">
        <f t="shared" si="0"/>
        <v>23</v>
      </c>
      <c r="B28">
        <f t="shared" si="1"/>
        <v>1.61013861510756</v>
      </c>
    </row>
    <row r="29" spans="1:2" ht="12.75">
      <c r="A29">
        <f t="shared" si="0"/>
        <v>24</v>
      </c>
      <c r="B29">
        <f t="shared" si="1"/>
        <v>0.959185197049902</v>
      </c>
    </row>
    <row r="30" spans="1:2" ht="12.75">
      <c r="A30">
        <f t="shared" si="0"/>
        <v>25</v>
      </c>
      <c r="B30">
        <f t="shared" si="1"/>
        <v>0.14356494936666905</v>
      </c>
    </row>
    <row r="31" spans="1:2" ht="12.75">
      <c r="A31">
        <f t="shared" si="0"/>
        <v>26</v>
      </c>
      <c r="B31">
        <f t="shared" si="1"/>
        <v>0.058647926211836995</v>
      </c>
    </row>
    <row r="32" spans="1:2" ht="12.75">
      <c r="A32">
        <f t="shared" si="0"/>
        <v>27</v>
      </c>
      <c r="B32">
        <f t="shared" si="1"/>
        <v>0.15769146611374815</v>
      </c>
    </row>
    <row r="33" spans="1:2" ht="12.75">
      <c r="A33">
        <f t="shared" si="0"/>
        <v>28</v>
      </c>
      <c r="B33">
        <f t="shared" si="1"/>
        <v>0.5554515943225494</v>
      </c>
    </row>
    <row r="34" spans="1:2" ht="12.75">
      <c r="A34">
        <f t="shared" si="0"/>
        <v>29</v>
      </c>
      <c r="B34">
        <f t="shared" si="1"/>
        <v>1.430670958970799</v>
      </c>
    </row>
    <row r="35" spans="1:2" ht="12.75">
      <c r="A35">
        <f t="shared" si="0"/>
        <v>30</v>
      </c>
      <c r="B35">
        <f t="shared" si="1"/>
        <v>1.3107216280116245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12</v>
      </c>
    </row>
    <row r="2" spans="5:11" ht="12.75">
      <c r="E2" s="4" t="s">
        <v>2</v>
      </c>
      <c r="F2" s="3" t="s">
        <v>9</v>
      </c>
      <c r="G2" s="6">
        <v>1.4</v>
      </c>
      <c r="I2" s="4" t="s">
        <v>4</v>
      </c>
      <c r="J2">
        <f>IF(G2&gt;1,($G$2-1)^(1/$G$4)/$G$3,0)</f>
        <v>0.7696669794067007</v>
      </c>
      <c r="K2" t="str">
        <f>IF($J$3&lt;1,"asymptoticky stabilní","nestabilní")</f>
        <v>nestabilní</v>
      </c>
    </row>
    <row r="3" spans="1:10" ht="12.75">
      <c r="A3" s="1" t="s">
        <v>0</v>
      </c>
      <c r="B3" s="1" t="s">
        <v>1</v>
      </c>
      <c r="F3" s="3" t="s">
        <v>5</v>
      </c>
      <c r="G3" s="6">
        <v>1</v>
      </c>
      <c r="J3" s="7">
        <f>$G$2*$J$2*$G$4*$G$3^$G$4*$J$2^($G$4-1)/(1+($G$3*$J$2)^$G$4)^2</f>
        <v>0.9999999999999998</v>
      </c>
    </row>
    <row r="4" spans="1:7" ht="12.75">
      <c r="A4">
        <v>-1</v>
      </c>
      <c r="B4" s="5">
        <v>0</v>
      </c>
      <c r="F4" s="3" t="s">
        <v>3</v>
      </c>
      <c r="G4" s="6">
        <v>3.5</v>
      </c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B5*$G$2/(1+($G$3*B4)^$G$4)</f>
        <v>0.013999999999999999</v>
      </c>
    </row>
    <row r="7" spans="1:2" ht="12.75">
      <c r="A7">
        <f aca="true" t="shared" si="0" ref="A7:A35">A6+1</f>
        <v>2</v>
      </c>
      <c r="B7">
        <f aca="true" t="shared" si="1" ref="B7:B35">B6*$G$2/(1+($G$3*B5)^$G$4)</f>
        <v>0.01959999804000019</v>
      </c>
    </row>
    <row r="8" spans="1:2" ht="12.75">
      <c r="A8">
        <f t="shared" si="0"/>
        <v>3</v>
      </c>
      <c r="B8">
        <f t="shared" si="1"/>
        <v>0.02743998834693691</v>
      </c>
    </row>
    <row r="9" spans="1:2" ht="12.75">
      <c r="A9">
        <f t="shared" si="0"/>
        <v>4</v>
      </c>
      <c r="B9">
        <f t="shared" si="1"/>
        <v>0.038415943190134035</v>
      </c>
    </row>
    <row r="10" spans="1:2" ht="12.75">
      <c r="A10">
        <f t="shared" si="0"/>
        <v>5</v>
      </c>
      <c r="B10">
        <f t="shared" si="1"/>
        <v>0.053782136396710416</v>
      </c>
    </row>
    <row r="11" spans="1:2" ht="12.75">
      <c r="A11">
        <f t="shared" si="0"/>
        <v>6</v>
      </c>
      <c r="B11">
        <f t="shared" si="1"/>
        <v>0.07529415429056863</v>
      </c>
    </row>
    <row r="12" spans="1:2" ht="12.75">
      <c r="A12">
        <f t="shared" si="0"/>
        <v>7</v>
      </c>
      <c r="B12">
        <f t="shared" si="1"/>
        <v>0.10540801317775628</v>
      </c>
    </row>
    <row r="13" spans="1:2" ht="12.75">
      <c r="A13">
        <f t="shared" si="0"/>
        <v>8</v>
      </c>
      <c r="B13">
        <f t="shared" si="1"/>
        <v>0.1475539356050007</v>
      </c>
    </row>
    <row r="14" spans="1:2" ht="12.75">
      <c r="A14">
        <f t="shared" si="0"/>
        <v>9</v>
      </c>
      <c r="B14">
        <f t="shared" si="1"/>
        <v>0.20649699144999525</v>
      </c>
    </row>
    <row r="15" spans="1:2" ht="12.75">
      <c r="A15">
        <f t="shared" si="0"/>
        <v>10</v>
      </c>
      <c r="B15">
        <f t="shared" si="1"/>
        <v>0.28873947315639875</v>
      </c>
    </row>
    <row r="16" spans="1:2" ht="12.75">
      <c r="A16">
        <f t="shared" si="0"/>
        <v>11</v>
      </c>
      <c r="B16">
        <f t="shared" si="1"/>
        <v>0.4026242533598833</v>
      </c>
    </row>
    <row r="17" spans="1:2" ht="12.75">
      <c r="A17">
        <f t="shared" si="0"/>
        <v>12</v>
      </c>
      <c r="B17">
        <f t="shared" si="1"/>
        <v>0.5564758545670394</v>
      </c>
    </row>
    <row r="18" spans="1:2" ht="12.75">
      <c r="A18">
        <f t="shared" si="0"/>
        <v>13</v>
      </c>
      <c r="B18">
        <f t="shared" si="1"/>
        <v>0.7480848270021084</v>
      </c>
    </row>
    <row r="19" spans="1:2" ht="12.75">
      <c r="A19">
        <f t="shared" si="0"/>
        <v>14</v>
      </c>
      <c r="B19">
        <f t="shared" si="1"/>
        <v>0.9280240034475482</v>
      </c>
    </row>
    <row r="20" spans="1:2" ht="12.75">
      <c r="A20">
        <f t="shared" si="0"/>
        <v>15</v>
      </c>
      <c r="B20">
        <f t="shared" si="1"/>
        <v>0.9538463053074137</v>
      </c>
    </row>
    <row r="21" spans="1:2" ht="12.75">
      <c r="A21">
        <f t="shared" si="0"/>
        <v>16</v>
      </c>
      <c r="B21">
        <f t="shared" si="1"/>
        <v>0.754480015623093</v>
      </c>
    </row>
    <row r="22" spans="1:2" ht="12.75">
      <c r="A22">
        <f t="shared" si="0"/>
        <v>17</v>
      </c>
      <c r="B22">
        <f t="shared" si="1"/>
        <v>0.5717095034332761</v>
      </c>
    </row>
    <row r="23" spans="1:2" ht="12.75">
      <c r="A23">
        <f t="shared" si="0"/>
        <v>18</v>
      </c>
      <c r="B23">
        <f t="shared" si="1"/>
        <v>0.5829309059879407</v>
      </c>
    </row>
    <row r="24" spans="1:2" ht="12.75">
      <c r="A24">
        <f t="shared" si="0"/>
        <v>19</v>
      </c>
      <c r="B24">
        <f t="shared" si="1"/>
        <v>0.7150703881495293</v>
      </c>
    </row>
    <row r="25" spans="1:2" ht="12.75">
      <c r="A25">
        <f t="shared" si="0"/>
        <v>20</v>
      </c>
      <c r="B25">
        <f t="shared" si="1"/>
        <v>0.8695846460447558</v>
      </c>
    </row>
    <row r="26" spans="1:2" ht="12.75">
      <c r="A26">
        <f t="shared" si="0"/>
        <v>21</v>
      </c>
      <c r="B26">
        <f t="shared" si="1"/>
        <v>0.9299044372160271</v>
      </c>
    </row>
    <row r="27" spans="1:2" ht="12.75">
      <c r="A27">
        <f t="shared" si="0"/>
        <v>22</v>
      </c>
      <c r="B27">
        <f t="shared" si="1"/>
        <v>0.807016067248776</v>
      </c>
    </row>
    <row r="28" spans="1:2" ht="12.75">
      <c r="A28">
        <f t="shared" si="0"/>
        <v>23</v>
      </c>
      <c r="B28">
        <f t="shared" si="1"/>
        <v>0.6363709795057029</v>
      </c>
    </row>
    <row r="29" spans="1:2" ht="12.75">
      <c r="A29">
        <f t="shared" si="0"/>
        <v>24</v>
      </c>
      <c r="B29">
        <f t="shared" si="1"/>
        <v>0.6051790538752954</v>
      </c>
    </row>
    <row r="30" spans="1:2" ht="12.75">
      <c r="A30">
        <f t="shared" si="0"/>
        <v>25</v>
      </c>
      <c r="B30">
        <f t="shared" si="1"/>
        <v>0.7027728332448685</v>
      </c>
    </row>
    <row r="31" spans="1:2" ht="12.75">
      <c r="A31">
        <f t="shared" si="0"/>
        <v>26</v>
      </c>
      <c r="B31">
        <f t="shared" si="1"/>
        <v>0.8391873035105998</v>
      </c>
    </row>
    <row r="32" spans="1:2" ht="12.75">
      <c r="A32">
        <f t="shared" si="0"/>
        <v>27</v>
      </c>
      <c r="B32">
        <f t="shared" si="1"/>
        <v>0.9100596347726889</v>
      </c>
    </row>
    <row r="33" spans="1:2" ht="12.75">
      <c r="A33">
        <f t="shared" si="0"/>
        <v>28</v>
      </c>
      <c r="B33">
        <f t="shared" si="1"/>
        <v>0.8265835874896146</v>
      </c>
    </row>
    <row r="34" spans="1:2" ht="12.75">
      <c r="A34">
        <f t="shared" si="0"/>
        <v>29</v>
      </c>
      <c r="B34">
        <f t="shared" si="1"/>
        <v>0.673181876604919</v>
      </c>
    </row>
    <row r="35" spans="1:2" ht="12.75">
      <c r="A35">
        <f t="shared" si="0"/>
        <v>30</v>
      </c>
      <c r="B35">
        <f t="shared" si="1"/>
        <v>0.6227166612532026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Zdenek Pospisil</cp:lastModifiedBy>
  <dcterms:created xsi:type="dcterms:W3CDTF">2003-02-23T15:52:41Z</dcterms:created>
  <dcterms:modified xsi:type="dcterms:W3CDTF">2003-03-15T18:05:23Z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