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50" activeTab="1"/>
  </bookViews>
  <sheets>
    <sheet name="Graf" sheetId="1" r:id="rId1"/>
    <sheet name="Model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<sst xmlns="http://schemas.openxmlformats.org/spreadsheetml/2006/main" count="15" uniqueCount="15">
  <si>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Interakce dvou populací - model Lotkova-Volterrova typu</t>
  </si>
  <si>
    <t>N(t+1)=N(t)*exp(b1-a11*N(t)-a12*M(t))</t>
  </si>
  <si>
    <t>M(t+1)=M(t)*exp(b2-a21*N(t)-a22*M(t))</t>
  </si>
  <si>
    <t>t</t>
  </si>
  <si>
    <t>N(t)</t>
  </si>
  <si>
    <t>M(t)</t>
  </si>
  <si>
    <t>Parametry:</t>
  </si>
  <si>
    <r>
      <t>b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0"/>
      </rPr>
      <t>=</t>
    </r>
  </si>
  <si>
    <r>
      <t>b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0"/>
      </rPr>
      <t>=</t>
    </r>
  </si>
  <si>
    <r>
      <t>a</t>
    </r>
    <r>
      <rPr>
        <i/>
        <vertAlign val="subscript"/>
        <sz val="10"/>
        <rFont val="Arial"/>
        <family val="2"/>
      </rPr>
      <t>11</t>
    </r>
    <r>
      <rPr>
        <i/>
        <sz val="10"/>
        <rFont val="Arial"/>
        <family val="0"/>
      </rPr>
      <t>=</t>
    </r>
  </si>
  <si>
    <r>
      <t>a</t>
    </r>
    <r>
      <rPr>
        <i/>
        <vertAlign val="subscript"/>
        <sz val="10"/>
        <rFont val="Arial"/>
        <family val="2"/>
      </rPr>
      <t>12</t>
    </r>
    <r>
      <rPr>
        <i/>
        <sz val="10"/>
        <rFont val="Arial"/>
        <family val="0"/>
      </rPr>
      <t>=</t>
    </r>
  </si>
  <si>
    <r>
      <t>a</t>
    </r>
    <r>
      <rPr>
        <i/>
        <vertAlign val="subscript"/>
        <sz val="10"/>
        <rFont val="Arial"/>
        <family val="2"/>
      </rPr>
      <t>21</t>
    </r>
    <r>
      <rPr>
        <i/>
        <sz val="10"/>
        <rFont val="Arial"/>
        <family val="0"/>
      </rPr>
      <t>=</t>
    </r>
  </si>
  <si>
    <r>
      <t>a</t>
    </r>
    <r>
      <rPr>
        <i/>
        <vertAlign val="subscript"/>
        <sz val="10"/>
        <rFont val="Arial"/>
        <family val="2"/>
      </rPr>
      <t>22</t>
    </r>
    <r>
      <rPr>
        <i/>
        <sz val="10"/>
        <rFont val="Arial"/>
        <family val="0"/>
      </rPr>
      <t>=</t>
    </r>
  </si>
  <si>
    <t>Interakce:</t>
  </si>
  <si>
    <t>Stacionární řešení: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</si>
</sst>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2"/>
      <color indexed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i/>
      <vertAlign val="subscript"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3" borderId="0" xfId="0" applyFill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Simulovaný vývoj interagujících populací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Model!$B$5</c:f>
              <c:strCache>
                <c:ptCount val="1"/>
                <c:pt idx="0">
                  <c:v>N(t)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Model!$A$6:$A$56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Model!$B$6:$B$56</c:f>
              <c:numCache>
                <c:ptCount val="51"/>
                <c:pt idx="0">
                  <c:v>1.2791</c:v>
                </c:pt>
                <c:pt idx="1">
                  <c:v>1.2790488370232662</c:v>
                </c:pt>
                <c:pt idx="2">
                  <c:v>1.2791366170198333</c:v>
                </c:pt>
                <c:pt idx="3">
                  <c:v>1.2788463217508257</c:v>
                </c:pt>
                <c:pt idx="4">
                  <c:v>1.2798171120624477</c:v>
                </c:pt>
                <c:pt idx="5">
                  <c:v>1.2765708887937481</c:v>
                </c:pt>
                <c:pt idx="6">
                  <c:v>1.2874333282649362</c:v>
                </c:pt>
                <c:pt idx="7">
                  <c:v>1.251171588028067</c:v>
                </c:pt>
                <c:pt idx="8">
                  <c:v>1.3730585798972668</c:v>
                </c:pt>
                <c:pt idx="9">
                  <c:v>0.9771404290399355</c:v>
                </c:pt>
                <c:pt idx="10">
                  <c:v>2.243295354754611</c:v>
                </c:pt>
                <c:pt idx="11">
                  <c:v>0.012089008151849953</c:v>
                </c:pt>
                <c:pt idx="12">
                  <c:v>0.09753464155773074</c:v>
                </c:pt>
                <c:pt idx="13">
                  <c:v>0.7224677314684043</c:v>
                </c:pt>
                <c:pt idx="14">
                  <c:v>2.8645749613303777</c:v>
                </c:pt>
                <c:pt idx="15">
                  <c:v>1.3300035014199416</c:v>
                </c:pt>
                <c:pt idx="16">
                  <c:v>2.7255300673296317</c:v>
                </c:pt>
                <c:pt idx="17">
                  <c:v>0.13731469192400372</c:v>
                </c:pt>
                <c:pt idx="18">
                  <c:v>0.9770865125723578</c:v>
                </c:pt>
                <c:pt idx="19">
                  <c:v>2.8515815392292234</c:v>
                </c:pt>
                <c:pt idx="20">
                  <c:v>0.06717507232269757</c:v>
                </c:pt>
                <c:pt idx="21">
                  <c:v>0.5129140929859107</c:v>
                </c:pt>
                <c:pt idx="22">
                  <c:v>2.501220926194834</c:v>
                </c:pt>
                <c:pt idx="23">
                  <c:v>1.2757144060208425</c:v>
                </c:pt>
                <c:pt idx="24">
                  <c:v>0.4814200647433175</c:v>
                </c:pt>
                <c:pt idx="25">
                  <c:v>2.39646587558972</c:v>
                </c:pt>
                <c:pt idx="26">
                  <c:v>0.4649026841414022</c:v>
                </c:pt>
                <c:pt idx="27">
                  <c:v>2.2798307777612323</c:v>
                </c:pt>
                <c:pt idx="28">
                  <c:v>0.04028210161547194</c:v>
                </c:pt>
                <c:pt idx="29">
                  <c:v>0.31596285178375705</c:v>
                </c:pt>
                <c:pt idx="30">
                  <c:v>1.8810604237775743</c:v>
                </c:pt>
                <c:pt idx="31">
                  <c:v>2.32181720741461</c:v>
                </c:pt>
                <c:pt idx="32">
                  <c:v>1.3488362461173276</c:v>
                </c:pt>
                <c:pt idx="33">
                  <c:v>0.4349203366855736</c:v>
                </c:pt>
                <c:pt idx="34">
                  <c:v>2.2787525784871066</c:v>
                </c:pt>
                <c:pt idx="35">
                  <c:v>0.7536552401630539</c:v>
                </c:pt>
                <c:pt idx="36">
                  <c:v>2.210772387204924</c:v>
                </c:pt>
                <c:pt idx="37">
                  <c:v>0.0043159101974683</c:v>
                </c:pt>
                <c:pt idx="38">
                  <c:v>0.03509267187146129</c:v>
                </c:pt>
                <c:pt idx="39">
                  <c:v>0.27669052872294553</c:v>
                </c:pt>
                <c:pt idx="40">
                  <c:v>1.7133553561852408</c:v>
                </c:pt>
                <c:pt idx="41">
                  <c:v>2.5220530520731477</c:v>
                </c:pt>
                <c:pt idx="42">
                  <c:v>1.6518591628047312</c:v>
                </c:pt>
                <c:pt idx="43">
                  <c:v>2.513782204083756</c:v>
                </c:pt>
                <c:pt idx="44">
                  <c:v>0.5285789674931244</c:v>
                </c:pt>
                <c:pt idx="45">
                  <c:v>2.3132201437937057</c:v>
                </c:pt>
                <c:pt idx="46">
                  <c:v>0.004347086551025163</c:v>
                </c:pt>
                <c:pt idx="47">
                  <c:v>0.035345064898468746</c:v>
                </c:pt>
                <c:pt idx="48">
                  <c:v>0.27861021024328203</c:v>
                </c:pt>
                <c:pt idx="49">
                  <c:v>1.7219337972033064</c:v>
                </c:pt>
                <c:pt idx="50">
                  <c:v>2.5130129910989143</c:v>
                </c:pt>
              </c:numCache>
            </c:numRef>
          </c:yVal>
          <c:smooth val="0"/>
        </c:ser>
        <c:axId val="37148088"/>
        <c:axId val="13163097"/>
      </c:scatterChart>
      <c:scatterChart>
        <c:scatterStyle val="lineMarker"/>
        <c:varyColors val="0"/>
        <c:ser>
          <c:idx val="1"/>
          <c:order val="1"/>
          <c:tx>
            <c:strRef>
              <c:f>Model!$C$5</c:f>
              <c:strCache>
                <c:ptCount val="1"/>
                <c:pt idx="0">
                  <c:v>M(t)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Model!$A$6:$A$56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Model!$C$6:$C$56</c:f>
              <c:numCache>
                <c:ptCount val="51"/>
                <c:pt idx="0">
                  <c:v>4.1047</c:v>
                </c:pt>
                <c:pt idx="1">
                  <c:v>4.104412681056281</c:v>
                </c:pt>
                <c:pt idx="2">
                  <c:v>4.105451774973018</c:v>
                </c:pt>
                <c:pt idx="3">
                  <c:v>4.101974260508018</c:v>
                </c:pt>
                <c:pt idx="4">
                  <c:v>4.113612922908905</c:v>
                </c:pt>
                <c:pt idx="5">
                  <c:v>4.074780163704081</c:v>
                </c:pt>
                <c:pt idx="6">
                  <c:v>4.205684286525441</c:v>
                </c:pt>
                <c:pt idx="7">
                  <c:v>3.7793400162426107</c:v>
                </c:pt>
                <c:pt idx="8">
                  <c:v>5.335535569618707</c:v>
                </c:pt>
                <c:pt idx="9">
                  <c:v>1.4589437166007133</c:v>
                </c:pt>
                <c:pt idx="10">
                  <c:v>25.40054613501801</c:v>
                </c:pt>
                <c:pt idx="11">
                  <c:v>7.2949594894996895E-09</c:v>
                </c:pt>
                <c:pt idx="12">
                  <c:v>1.0735447642216043E-06</c:v>
                </c:pt>
                <c:pt idx="13">
                  <c:v>0.00014881303422392366</c:v>
                </c:pt>
                <c:pt idx="14">
                  <c:v>0.013317236985972078</c:v>
                </c:pt>
                <c:pt idx="15">
                  <c:v>0.2625757206862031</c:v>
                </c:pt>
                <c:pt idx="16">
                  <c:v>11.813064139607087</c:v>
                </c:pt>
                <c:pt idx="17">
                  <c:v>0.0019271190004370908</c:v>
                </c:pt>
                <c:pt idx="18">
                  <c:v>0.2592981968035438</c:v>
                </c:pt>
                <c:pt idx="19">
                  <c:v>14.98372637516084</c:v>
                </c:pt>
                <c:pt idx="20">
                  <c:v>9.393864056508248E-05</c:v>
                </c:pt>
                <c:pt idx="21">
                  <c:v>0.013300079876146188</c:v>
                </c:pt>
                <c:pt idx="22">
                  <c:v>1.3602585840243169</c:v>
                </c:pt>
                <c:pt idx="23">
                  <c:v>8.994035043186434</c:v>
                </c:pt>
                <c:pt idx="24">
                  <c:v>0.06784880245305193</c:v>
                </c:pt>
                <c:pt idx="25">
                  <c:v>6.717282006850479</c:v>
                </c:pt>
                <c:pt idx="26">
                  <c:v>0.22534459606669777</c:v>
                </c:pt>
                <c:pt idx="27">
                  <c:v>19.280592397513363</c:v>
                </c:pt>
                <c:pt idx="28">
                  <c:v>2.4550217747044153E-06</c:v>
                </c:pt>
                <c:pt idx="29">
                  <c:v>0.00035422620441579665</c:v>
                </c:pt>
                <c:pt idx="30">
                  <c:v>0.04212545556244192</c:v>
                </c:pt>
                <c:pt idx="31">
                  <c:v>1.6064538497575482</c:v>
                </c:pt>
                <c:pt idx="32">
                  <c:v>9.414991666852696</c:v>
                </c:pt>
                <c:pt idx="33">
                  <c:v>0.044295430239397394</c:v>
                </c:pt>
                <c:pt idx="34">
                  <c:v>4.6384792838130116</c:v>
                </c:pt>
                <c:pt idx="35">
                  <c:v>1.350912760951391</c:v>
                </c:pt>
                <c:pt idx="36">
                  <c:v>30.640083012146597</c:v>
                </c:pt>
                <c:pt idx="37">
                  <c:v>4.773698607656155E-11</c:v>
                </c:pt>
                <c:pt idx="38">
                  <c:v>7.0634250661505624E-09</c:v>
                </c:pt>
                <c:pt idx="39">
                  <c:v>1.0228674558049157E-06</c:v>
                </c:pt>
                <c:pt idx="40">
                  <c:v>0.00012507649640743554</c:v>
                </c:pt>
                <c:pt idx="41">
                  <c:v>0.005594010191134735</c:v>
                </c:pt>
                <c:pt idx="42">
                  <c:v>0.1412689146281173</c:v>
                </c:pt>
                <c:pt idx="43">
                  <c:v>5.727846678964902</c:v>
                </c:pt>
                <c:pt idx="44">
                  <c:v>0.4760870518356558</c:v>
                </c:pt>
                <c:pt idx="45">
                  <c:v>30.31834914159464</c:v>
                </c:pt>
                <c:pt idx="46">
                  <c:v>6.065311444190554E-11</c:v>
                </c:pt>
                <c:pt idx="47">
                  <c:v>8.974370077005175E-09</c:v>
                </c:pt>
                <c:pt idx="48">
                  <c:v>1.2993652969397438E-06</c:v>
                </c:pt>
                <c:pt idx="49">
                  <c:v>0.0001586733149425669</c:v>
                </c:pt>
                <c:pt idx="50">
                  <c:v>0.007053894356071737</c:v>
                </c:pt>
              </c:numCache>
            </c:numRef>
          </c:yVal>
          <c:smooth val="0"/>
        </c:ser>
        <c:axId val="36902534"/>
        <c:axId val="9970895"/>
      </c:scatterChart>
      <c:valAx>
        <c:axId val="37148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63097"/>
        <c:crosses val="autoZero"/>
        <c:crossBetween val="midCat"/>
        <c:dispUnits/>
      </c:valAx>
      <c:valAx>
        <c:axId val="13163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7148088"/>
        <c:crosses val="autoZero"/>
        <c:crossBetween val="midCat"/>
        <c:dispUnits/>
      </c:valAx>
      <c:valAx>
        <c:axId val="36902534"/>
        <c:scaling>
          <c:orientation val="minMax"/>
        </c:scaling>
        <c:axPos val="b"/>
        <c:delete val="1"/>
        <c:majorTickMark val="in"/>
        <c:minorTickMark val="none"/>
        <c:tickLblPos val="nextTo"/>
        <c:crossAx val="9970895"/>
        <c:crosses val="max"/>
        <c:crossBetween val="midCat"/>
        <c:dispUnits/>
      </c:valAx>
      <c:valAx>
        <c:axId val="9970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69025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5791200"/>
    <xdr:graphicFrame>
      <xdr:nvGraphicFramePr>
        <xdr:cNvPr id="1" name="Chart 1"/>
        <xdr:cNvGraphicFramePr/>
      </xdr:nvGraphicFramePr>
      <xdr:xfrm>
        <a:off x="0" y="0"/>
        <a:ext cx="96393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A4" sqref="A4"/>
    </sheetView>
  </sheetViews>
  <sheetFormatPr defaultColWidth="9.140625" defaultRowHeight="12.75"/>
  <cols>
    <col min="5" max="5" width="10.8515625" style="0" customWidth="1"/>
    <col min="7" max="7" width="8.140625" style="0" customWidth="1"/>
    <col min="8" max="8" width="21.140625" style="0" customWidth="1"/>
    <col min="9" max="9" width="1.1484375" style="0" customWidth="1"/>
    <col min="10" max="10" width="12.140625" style="0" customWidth="1"/>
  </cols>
  <sheetData>
    <row r="1" ht="23.25" customHeight="1">
      <c r="A1" s="1" t="s">
        <v>0</v>
      </c>
    </row>
    <row r="2" ht="19.5" customHeight="1">
      <c r="B2" s="1" t="s">
        <v>1</v>
      </c>
    </row>
    <row r="3" ht="19.5" customHeight="1">
      <c r="B3" s="1" t="s">
        <v>2</v>
      </c>
    </row>
    <row r="5" spans="1:3" ht="12.75">
      <c r="A5" s="2" t="s">
        <v>3</v>
      </c>
      <c r="B5" s="2" t="s">
        <v>4</v>
      </c>
      <c r="C5" s="2" t="s">
        <v>5</v>
      </c>
    </row>
    <row r="6" spans="1:10" ht="12.75" customHeight="1">
      <c r="A6">
        <v>0</v>
      </c>
      <c r="B6" s="10">
        <v>1.2791</v>
      </c>
      <c r="C6" s="10">
        <v>4.1047</v>
      </c>
      <c r="E6" s="3" t="s">
        <v>6</v>
      </c>
      <c r="F6" s="4" t="s">
        <v>7</v>
      </c>
      <c r="G6" s="11">
        <v>2.1</v>
      </c>
      <c r="I6" s="3" t="s">
        <v>13</v>
      </c>
      <c r="J6" t="str">
        <f>IF(G9*G10&lt;0,"predace",IF(MIN(G9,G10)&gt;0,"konkurence",IF(MAX(G9,G10)&lt;0,"mutualismus",IF(G9*G10=0,IF(MAX(G9,G10)&gt;0,"komensalismus",IF(MIN(G9,G10)&lt;0,"amensalismus","žádná"))))))</f>
        <v>konkurence</v>
      </c>
    </row>
    <row r="7" spans="1:7" ht="12.75" customHeight="1">
      <c r="A7">
        <f>A6+1</f>
        <v>1</v>
      </c>
      <c r="B7">
        <f>B6*EXP($G$6-$G$8*B6-$G$9*C6)</f>
        <v>1.2790488370232662</v>
      </c>
      <c r="C7">
        <f>C6*EXP($G$7-$G$10*B6-$G$11*C6)</f>
        <v>4.104412681056281</v>
      </c>
      <c r="F7" s="5" t="s">
        <v>8</v>
      </c>
      <c r="G7" s="11">
        <v>5</v>
      </c>
    </row>
    <row r="8" spans="1:7" ht="12.75" customHeight="1">
      <c r="A8">
        <f aca="true" t="shared" si="0" ref="A8:A56">A7+1</f>
        <v>2</v>
      </c>
      <c r="B8">
        <f aca="true" t="shared" si="1" ref="B8:B56">B7*EXP($G$6-$G$8*B7-$G$9*C7)</f>
        <v>1.2791366170198333</v>
      </c>
      <c r="C8">
        <f aca="true" t="shared" si="2" ref="C8:C56">C7*EXP($G$7-$G$10*B7-$G$11*C7)</f>
        <v>4.105451774973018</v>
      </c>
      <c r="F8" s="4" t="s">
        <v>9</v>
      </c>
      <c r="G8" s="11">
        <v>1</v>
      </c>
    </row>
    <row r="9" spans="1:7" ht="12.75" customHeight="1">
      <c r="A9">
        <f t="shared" si="0"/>
        <v>3</v>
      </c>
      <c r="B9">
        <f t="shared" si="1"/>
        <v>1.2788463217508257</v>
      </c>
      <c r="C9">
        <f t="shared" si="2"/>
        <v>4.101974260508018</v>
      </c>
      <c r="F9" s="4" t="s">
        <v>10</v>
      </c>
      <c r="G9" s="11">
        <v>0.2</v>
      </c>
    </row>
    <row r="10" spans="1:12" ht="12.75" customHeight="1">
      <c r="A10">
        <f t="shared" si="0"/>
        <v>4</v>
      </c>
      <c r="B10">
        <f t="shared" si="1"/>
        <v>1.2798171120624477</v>
      </c>
      <c r="C10">
        <f t="shared" si="2"/>
        <v>4.113612922908905</v>
      </c>
      <c r="F10" s="4" t="s">
        <v>11</v>
      </c>
      <c r="G10" s="11">
        <v>0.7</v>
      </c>
      <c r="I10" s="8">
        <f>IF(G8*G11-G9*G10&lt;&gt;0,(G6*G11-G7*G9)/(G8*G11-G9*G10),-1)</f>
        <v>1.2790697674418605</v>
      </c>
      <c r="J10" s="8">
        <f>IF(G8*G11-G9*G10&lt;&gt;0,(G7*G8-G6*G10)/(G8*G11-G9*G10),-1)</f>
        <v>4.104651162790698</v>
      </c>
      <c r="K10" s="8"/>
      <c r="L10" s="8"/>
    </row>
    <row r="11" spans="1:12" ht="12.75" customHeight="1">
      <c r="A11">
        <f t="shared" si="0"/>
        <v>5</v>
      </c>
      <c r="B11">
        <f t="shared" si="1"/>
        <v>1.2765708887937481</v>
      </c>
      <c r="C11">
        <f t="shared" si="2"/>
        <v>4.074780163704081</v>
      </c>
      <c r="F11" s="5" t="s">
        <v>12</v>
      </c>
      <c r="G11" s="11">
        <v>1</v>
      </c>
      <c r="I11" s="8"/>
      <c r="J11" s="8"/>
      <c r="K11" s="8"/>
      <c r="L11" s="8"/>
    </row>
    <row r="12" spans="1:12" ht="12.75" customHeight="1">
      <c r="A12">
        <f t="shared" si="0"/>
        <v>6</v>
      </c>
      <c r="B12">
        <f t="shared" si="1"/>
        <v>1.2874333282649362</v>
      </c>
      <c r="C12">
        <f t="shared" si="2"/>
        <v>4.205684286525441</v>
      </c>
      <c r="I12" s="8"/>
      <c r="J12" s="8"/>
      <c r="K12" s="8"/>
      <c r="L12" s="8"/>
    </row>
    <row r="13" spans="1:12" ht="12.75" customHeight="1">
      <c r="A13">
        <f t="shared" si="0"/>
        <v>7</v>
      </c>
      <c r="B13">
        <f t="shared" si="1"/>
        <v>1.251171588028067</v>
      </c>
      <c r="C13">
        <f t="shared" si="2"/>
        <v>3.7793400162426107</v>
      </c>
      <c r="E13" s="3" t="s">
        <v>14</v>
      </c>
      <c r="F13" s="6">
        <v>0</v>
      </c>
      <c r="G13" s="7">
        <v>0</v>
      </c>
      <c r="H13" s="9" t="str">
        <f>IF(G6*G7&lt;0,"nestabilní",IF(AND(G6&gt;0,G7&gt;0),"repulsívní",IF(AND(G6&lt;0,G7&lt;0),"asymptoticky stabilní","")))</f>
        <v>repulsívní</v>
      </c>
      <c r="I13" s="8"/>
      <c r="J13" s="8"/>
      <c r="K13" s="8"/>
      <c r="L13" s="8"/>
    </row>
    <row r="14" spans="1:12" ht="12.75" customHeight="1">
      <c r="A14">
        <f t="shared" si="0"/>
        <v>8</v>
      </c>
      <c r="B14">
        <f t="shared" si="1"/>
        <v>1.3730585798972668</v>
      </c>
      <c r="C14">
        <f t="shared" si="2"/>
        <v>5.335535569618707</v>
      </c>
      <c r="F14" s="6">
        <f>IF(AND(G8&gt;0,G6&gt;0),G6/G8,"")</f>
        <v>2.1</v>
      </c>
      <c r="G14" s="6">
        <f>IF(AND(G8&gt;0,G6&gt;0),0,"")</f>
        <v>0</v>
      </c>
      <c r="H14" s="9" t="str">
        <f>IF(G14=0,IF(MAX(I14,J14)&lt;1,"asymptoticky stabilní",IF(MIN(I14,J14)&gt;1,"repulsívní",IF(MAX(I14,J14)&gt;1,"nestabilní",""))),"")</f>
        <v>repulsívní</v>
      </c>
      <c r="I14" s="8">
        <f>IF(G14=0,EXP((G7*G8-G6*G10)/G8),"")</f>
        <v>34.12396761475437</v>
      </c>
      <c r="J14" s="8">
        <f>ABS(1-G6)</f>
        <v>1.1</v>
      </c>
      <c r="K14" s="8"/>
      <c r="L14" s="8"/>
    </row>
    <row r="15" spans="1:12" ht="12.75" customHeight="1">
      <c r="A15">
        <f t="shared" si="0"/>
        <v>9</v>
      </c>
      <c r="B15">
        <f t="shared" si="1"/>
        <v>0.9771404290399355</v>
      </c>
      <c r="C15">
        <f t="shared" si="2"/>
        <v>1.4589437166007133</v>
      </c>
      <c r="F15" s="6">
        <f>IF(AND(G11&gt;0,G7&gt;0),0,"")</f>
        <v>0</v>
      </c>
      <c r="G15" s="6">
        <f>IF(AND(G11&gt;0,G7&gt;0),G7/G11,"")</f>
        <v>5</v>
      </c>
      <c r="H15" s="9" t="str">
        <f>IF(F15=0,IF(MAX(I15,J15)&lt;1,"asymptoticky stabilní",IF(MIN(I15,J15)&gt;1,"repulsívní",IF(MAX(I15,J15)&gt;1,"nestabilní",""))),"")</f>
        <v>repulsívní</v>
      </c>
      <c r="I15" s="8">
        <f>IF(F15=0,EXP((G6*G11-G7*G9)/G11),"")</f>
        <v>3.0041660239464334</v>
      </c>
      <c r="J15" s="8">
        <f>ABS(1-G7)</f>
        <v>4</v>
      </c>
      <c r="K15" s="8"/>
      <c r="L15" s="8"/>
    </row>
    <row r="16" spans="1:12" ht="12.75" customHeight="1">
      <c r="A16">
        <f t="shared" si="0"/>
        <v>10</v>
      </c>
      <c r="B16">
        <f t="shared" si="1"/>
        <v>2.243295354754611</v>
      </c>
      <c r="C16">
        <f t="shared" si="2"/>
        <v>25.40054613501801</v>
      </c>
      <c r="F16" s="6">
        <f>IF(MIN(I10,J10)&gt;0,I10,"")</f>
        <v>1.2790697674418605</v>
      </c>
      <c r="G16" s="6">
        <f>IF(MIN(I10,J10)&gt;0,J10,"")</f>
        <v>4.104651162790698</v>
      </c>
      <c r="H16" s="9" t="str">
        <f>IF(F16&lt;&gt;"",IF(MAX(I16,J16)&lt;1,"asymptoticky stabilní",IF(MIN(I16,J16)&gt;1,"repulsívní",IF(MAX(I16,J16)&gt;1,"nestabilní",""))),"")</f>
        <v>repulsívní</v>
      </c>
      <c r="I16" s="8">
        <f>IF(K16^2-4*L16&lt;0,SQRT(4*L16),ABS(-K16+SQRT(K16^2-4*L16))/2)</f>
        <v>2.9555427342276115</v>
      </c>
      <c r="J16" s="8">
        <f>IF(K16^2-4*L16&lt;0,SQRT(4*L16),ABS(-K16+SQRT(K16^2-4*L16))/2)</f>
        <v>2.9555427342276115</v>
      </c>
      <c r="K16" s="8">
        <f>IF(F16&lt;&gt;"",2-G10*F16-G11*G16,1)</f>
        <v>-3</v>
      </c>
      <c r="L16" s="8">
        <f>IF(F16&lt;&gt;"",(1-G8*F16)*(1-G11*G16)-G9*G10*F16*G16,1)</f>
        <v>0.1313953488372095</v>
      </c>
    </row>
    <row r="17" spans="1:3" ht="12.75" customHeight="1">
      <c r="A17">
        <f t="shared" si="0"/>
        <v>11</v>
      </c>
      <c r="B17">
        <f t="shared" si="1"/>
        <v>0.012089008151849953</v>
      </c>
      <c r="C17">
        <f t="shared" si="2"/>
        <v>7.2949594894996895E-09</v>
      </c>
    </row>
    <row r="18" spans="1:3" ht="12.75" customHeight="1">
      <c r="A18">
        <f t="shared" si="0"/>
        <v>12</v>
      </c>
      <c r="B18">
        <f t="shared" si="1"/>
        <v>0.09753464155773074</v>
      </c>
      <c r="C18">
        <f t="shared" si="2"/>
        <v>1.0735447642216043E-06</v>
      </c>
    </row>
    <row r="19" spans="1:3" ht="12.75" customHeight="1">
      <c r="A19">
        <f t="shared" si="0"/>
        <v>13</v>
      </c>
      <c r="B19">
        <f t="shared" si="1"/>
        <v>0.7224677314684043</v>
      </c>
      <c r="C19">
        <f t="shared" si="2"/>
        <v>0.00014881303422392366</v>
      </c>
    </row>
    <row r="20" spans="1:3" ht="12.75" customHeight="1">
      <c r="A20">
        <f t="shared" si="0"/>
        <v>14</v>
      </c>
      <c r="B20">
        <f t="shared" si="1"/>
        <v>2.8645749613303777</v>
      </c>
      <c r="C20">
        <f t="shared" si="2"/>
        <v>0.013317236985972078</v>
      </c>
    </row>
    <row r="21" spans="1:3" ht="12.75" customHeight="1">
      <c r="A21">
        <f t="shared" si="0"/>
        <v>15</v>
      </c>
      <c r="B21">
        <f t="shared" si="1"/>
        <v>1.3300035014199416</v>
      </c>
      <c r="C21">
        <f t="shared" si="2"/>
        <v>0.2625757206862031</v>
      </c>
    </row>
    <row r="22" spans="1:3" ht="12.75" customHeight="1">
      <c r="A22">
        <f t="shared" si="0"/>
        <v>16</v>
      </c>
      <c r="B22">
        <f t="shared" si="1"/>
        <v>2.7255300673296317</v>
      </c>
      <c r="C22">
        <f t="shared" si="2"/>
        <v>11.813064139607087</v>
      </c>
    </row>
    <row r="23" spans="1:3" ht="12.75" customHeight="1">
      <c r="A23">
        <f t="shared" si="0"/>
        <v>17</v>
      </c>
      <c r="B23">
        <f t="shared" si="1"/>
        <v>0.13731469192400372</v>
      </c>
      <c r="C23">
        <f t="shared" si="2"/>
        <v>0.0019271190004370908</v>
      </c>
    </row>
    <row r="24" spans="1:3" ht="12.75" customHeight="1">
      <c r="A24">
        <f t="shared" si="0"/>
        <v>18</v>
      </c>
      <c r="B24">
        <f t="shared" si="1"/>
        <v>0.9770865125723578</v>
      </c>
      <c r="C24">
        <f t="shared" si="2"/>
        <v>0.2592981968035438</v>
      </c>
    </row>
    <row r="25" spans="1:3" ht="12.75">
      <c r="A25">
        <f t="shared" si="0"/>
        <v>19</v>
      </c>
      <c r="B25">
        <f t="shared" si="1"/>
        <v>2.8515815392292234</v>
      </c>
      <c r="C25">
        <f t="shared" si="2"/>
        <v>14.98372637516084</v>
      </c>
    </row>
    <row r="26" spans="1:3" ht="12.75">
      <c r="A26">
        <f t="shared" si="0"/>
        <v>20</v>
      </c>
      <c r="B26">
        <f t="shared" si="1"/>
        <v>0.06717507232269757</v>
      </c>
      <c r="C26">
        <f t="shared" si="2"/>
        <v>9.393864056508248E-05</v>
      </c>
    </row>
    <row r="27" spans="1:3" ht="12.75">
      <c r="A27">
        <f t="shared" si="0"/>
        <v>21</v>
      </c>
      <c r="B27">
        <f t="shared" si="1"/>
        <v>0.5129140929859107</v>
      </c>
      <c r="C27">
        <f t="shared" si="2"/>
        <v>0.013300079876146188</v>
      </c>
    </row>
    <row r="28" spans="1:3" ht="12.75">
      <c r="A28">
        <f t="shared" si="0"/>
        <v>22</v>
      </c>
      <c r="B28">
        <f t="shared" si="1"/>
        <v>2.501220926194834</v>
      </c>
      <c r="C28">
        <f t="shared" si="2"/>
        <v>1.3602585840243169</v>
      </c>
    </row>
    <row r="29" spans="1:3" ht="12.75">
      <c r="A29">
        <f t="shared" si="0"/>
        <v>23</v>
      </c>
      <c r="B29">
        <f t="shared" si="1"/>
        <v>1.2757144060208425</v>
      </c>
      <c r="C29">
        <f t="shared" si="2"/>
        <v>8.994035043186434</v>
      </c>
    </row>
    <row r="30" spans="1:3" ht="12.75">
      <c r="A30">
        <f t="shared" si="0"/>
        <v>24</v>
      </c>
      <c r="B30">
        <f t="shared" si="1"/>
        <v>0.4814200647433175</v>
      </c>
      <c r="C30">
        <f t="shared" si="2"/>
        <v>0.06784880245305193</v>
      </c>
    </row>
    <row r="31" spans="1:3" ht="12.75">
      <c r="A31">
        <f t="shared" si="0"/>
        <v>25</v>
      </c>
      <c r="B31">
        <f t="shared" si="1"/>
        <v>2.39646587558972</v>
      </c>
      <c r="C31">
        <f t="shared" si="2"/>
        <v>6.717282006850479</v>
      </c>
    </row>
    <row r="32" spans="1:3" ht="12.75">
      <c r="A32">
        <f t="shared" si="0"/>
        <v>26</v>
      </c>
      <c r="B32">
        <f t="shared" si="1"/>
        <v>0.4649026841414022</v>
      </c>
      <c r="C32">
        <f t="shared" si="2"/>
        <v>0.22534459606669777</v>
      </c>
    </row>
    <row r="33" spans="1:3" ht="12.75">
      <c r="A33">
        <f t="shared" si="0"/>
        <v>27</v>
      </c>
      <c r="B33">
        <f t="shared" si="1"/>
        <v>2.2798307777612323</v>
      </c>
      <c r="C33">
        <f t="shared" si="2"/>
        <v>19.280592397513363</v>
      </c>
    </row>
    <row r="34" spans="1:3" ht="12.75">
      <c r="A34">
        <f t="shared" si="0"/>
        <v>28</v>
      </c>
      <c r="B34">
        <f t="shared" si="1"/>
        <v>0.04028210161547194</v>
      </c>
      <c r="C34">
        <f t="shared" si="2"/>
        <v>2.4550217747044153E-06</v>
      </c>
    </row>
    <row r="35" spans="1:3" ht="12.75">
      <c r="A35">
        <f t="shared" si="0"/>
        <v>29</v>
      </c>
      <c r="B35">
        <f t="shared" si="1"/>
        <v>0.31596285178375705</v>
      </c>
      <c r="C35">
        <f t="shared" si="2"/>
        <v>0.00035422620441579665</v>
      </c>
    </row>
    <row r="36" spans="1:3" ht="12.75">
      <c r="A36">
        <f t="shared" si="0"/>
        <v>30</v>
      </c>
      <c r="B36">
        <f t="shared" si="1"/>
        <v>1.8810604237775743</v>
      </c>
      <c r="C36">
        <f t="shared" si="2"/>
        <v>0.04212545556244192</v>
      </c>
    </row>
    <row r="37" spans="1:3" ht="12.75">
      <c r="A37">
        <f t="shared" si="0"/>
        <v>31</v>
      </c>
      <c r="B37">
        <f t="shared" si="1"/>
        <v>2.32181720741461</v>
      </c>
      <c r="C37">
        <f t="shared" si="2"/>
        <v>1.6064538497575482</v>
      </c>
    </row>
    <row r="38" spans="1:3" ht="12.75">
      <c r="A38">
        <f t="shared" si="0"/>
        <v>32</v>
      </c>
      <c r="B38">
        <f t="shared" si="1"/>
        <v>1.3488362461173276</v>
      </c>
      <c r="C38">
        <f t="shared" si="2"/>
        <v>9.414991666852696</v>
      </c>
    </row>
    <row r="39" spans="1:3" ht="12.75">
      <c r="A39">
        <f t="shared" si="0"/>
        <v>33</v>
      </c>
      <c r="B39">
        <f t="shared" si="1"/>
        <v>0.4349203366855736</v>
      </c>
      <c r="C39">
        <f t="shared" si="2"/>
        <v>0.044295430239397394</v>
      </c>
    </row>
    <row r="40" spans="1:3" ht="12.75">
      <c r="A40">
        <f t="shared" si="0"/>
        <v>34</v>
      </c>
      <c r="B40">
        <f t="shared" si="1"/>
        <v>2.2787525784871066</v>
      </c>
      <c r="C40">
        <f t="shared" si="2"/>
        <v>4.6384792838130116</v>
      </c>
    </row>
    <row r="41" spans="1:3" ht="12.75">
      <c r="A41">
        <f t="shared" si="0"/>
        <v>35</v>
      </c>
      <c r="B41">
        <f t="shared" si="1"/>
        <v>0.7536552401630539</v>
      </c>
      <c r="C41">
        <f t="shared" si="2"/>
        <v>1.350912760951391</v>
      </c>
    </row>
    <row r="42" spans="1:3" ht="12.75">
      <c r="A42">
        <f t="shared" si="0"/>
        <v>36</v>
      </c>
      <c r="B42">
        <f t="shared" si="1"/>
        <v>2.210772387204924</v>
      </c>
      <c r="C42">
        <f t="shared" si="2"/>
        <v>30.640083012146597</v>
      </c>
    </row>
    <row r="43" spans="1:3" ht="12.75">
      <c r="A43">
        <f t="shared" si="0"/>
        <v>37</v>
      </c>
      <c r="B43">
        <f t="shared" si="1"/>
        <v>0.0043159101974683</v>
      </c>
      <c r="C43">
        <f t="shared" si="2"/>
        <v>4.773698607656155E-11</v>
      </c>
    </row>
    <row r="44" spans="1:3" ht="12.75">
      <c r="A44">
        <f t="shared" si="0"/>
        <v>38</v>
      </c>
      <c r="B44">
        <f t="shared" si="1"/>
        <v>0.03509267187146129</v>
      </c>
      <c r="C44">
        <f t="shared" si="2"/>
        <v>7.0634250661505624E-09</v>
      </c>
    </row>
    <row r="45" spans="1:3" ht="12.75">
      <c r="A45">
        <f t="shared" si="0"/>
        <v>39</v>
      </c>
      <c r="B45">
        <f t="shared" si="1"/>
        <v>0.27669052872294553</v>
      </c>
      <c r="C45">
        <f t="shared" si="2"/>
        <v>1.0228674558049157E-06</v>
      </c>
    </row>
    <row r="46" spans="1:3" ht="12.75">
      <c r="A46">
        <f t="shared" si="0"/>
        <v>40</v>
      </c>
      <c r="B46">
        <f t="shared" si="1"/>
        <v>1.7133553561852408</v>
      </c>
      <c r="C46">
        <f t="shared" si="2"/>
        <v>0.00012507649640743554</v>
      </c>
    </row>
    <row r="47" spans="1:3" ht="12.75">
      <c r="A47">
        <f t="shared" si="0"/>
        <v>41</v>
      </c>
      <c r="B47">
        <f t="shared" si="1"/>
        <v>2.5220530520731477</v>
      </c>
      <c r="C47">
        <f t="shared" si="2"/>
        <v>0.005594010191134735</v>
      </c>
    </row>
    <row r="48" spans="1:3" ht="12.75">
      <c r="A48">
        <f t="shared" si="0"/>
        <v>42</v>
      </c>
      <c r="B48">
        <f t="shared" si="1"/>
        <v>1.6518591628047312</v>
      </c>
      <c r="C48">
        <f t="shared" si="2"/>
        <v>0.1412689146281173</v>
      </c>
    </row>
    <row r="49" spans="1:3" ht="12.75">
      <c r="A49">
        <f t="shared" si="0"/>
        <v>43</v>
      </c>
      <c r="B49">
        <f t="shared" si="1"/>
        <v>2.513782204083756</v>
      </c>
      <c r="C49">
        <f t="shared" si="2"/>
        <v>5.727846678964902</v>
      </c>
    </row>
    <row r="50" spans="1:3" ht="12.75">
      <c r="A50">
        <f t="shared" si="0"/>
        <v>44</v>
      </c>
      <c r="B50">
        <f t="shared" si="1"/>
        <v>0.5285789674931244</v>
      </c>
      <c r="C50">
        <f t="shared" si="2"/>
        <v>0.4760870518356558</v>
      </c>
    </row>
    <row r="51" spans="1:3" ht="12.75">
      <c r="A51">
        <f t="shared" si="0"/>
        <v>45</v>
      </c>
      <c r="B51">
        <f t="shared" si="1"/>
        <v>2.3132201437937057</v>
      </c>
      <c r="C51">
        <f t="shared" si="2"/>
        <v>30.31834914159464</v>
      </c>
    </row>
    <row r="52" spans="1:3" ht="12.75">
      <c r="A52">
        <f t="shared" si="0"/>
        <v>46</v>
      </c>
      <c r="B52">
        <f t="shared" si="1"/>
        <v>0.004347086551025163</v>
      </c>
      <c r="C52">
        <f t="shared" si="2"/>
        <v>6.065311444190554E-11</v>
      </c>
    </row>
    <row r="53" spans="1:3" ht="12.75">
      <c r="A53">
        <f t="shared" si="0"/>
        <v>47</v>
      </c>
      <c r="B53">
        <f t="shared" si="1"/>
        <v>0.035345064898468746</v>
      </c>
      <c r="C53">
        <f t="shared" si="2"/>
        <v>8.974370077005175E-09</v>
      </c>
    </row>
    <row r="54" spans="1:3" ht="12.75">
      <c r="A54">
        <f t="shared" si="0"/>
        <v>48</v>
      </c>
      <c r="B54">
        <f t="shared" si="1"/>
        <v>0.27861021024328203</v>
      </c>
      <c r="C54">
        <f t="shared" si="2"/>
        <v>1.2993652969397438E-06</v>
      </c>
    </row>
    <row r="55" spans="1:3" ht="12.75">
      <c r="A55">
        <f t="shared" si="0"/>
        <v>49</v>
      </c>
      <c r="B55">
        <f t="shared" si="1"/>
        <v>1.7219337972033064</v>
      </c>
      <c r="C55">
        <f t="shared" si="2"/>
        <v>0.0001586733149425669</v>
      </c>
    </row>
    <row r="56" spans="1:3" ht="12.75">
      <c r="A56">
        <f t="shared" si="0"/>
        <v>50</v>
      </c>
      <c r="B56">
        <f t="shared" si="1"/>
        <v>2.5130129910989143</v>
      </c>
      <c r="C56">
        <f t="shared" si="2"/>
        <v>0.007053894356071737</v>
      </c>
    </row>
  </sheetData>
  <sheetProtection sheet="1" objects="1" scenarios="1"/>
  <dataValidations count="1">
    <dataValidation type="decimal" operator="greaterThan" allowBlank="1" showInputMessage="1" showErrorMessage="1" errorTitle="Chyba" error="Parametr musí být větší než -1" sqref="G6:G11">
      <formula1>-1</formula1>
    </dataValidation>
  </dataValidations>
  <printOptions/>
  <pageMargins left="0.75" right="0.75" top="1" bottom="1" header="0.4921259845" footer="0.492125984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2003-04-14T19:59:42Z</cp:lastPrinted>
  <dcterms:created xsi:type="dcterms:W3CDTF">2003-04-14T16:28:36Z</dcterms:created>
  <dcterms:modified xsi:type="dcterms:W3CDTF">2003-04-14T20:06:17Z</dcterms:modified>
  <cp:category/>
  <cp:version/>
  <cp:contentType/>
  <cp:contentStatus/>
</cp:coreProperties>
</file>