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be\Disk Google\Honzik\4. Jarní 2019\F4210 Fyzikální praktikum 3\Beran\Protokol_01\"/>
    </mc:Choice>
  </mc:AlternateContent>
  <xr:revisionPtr revIDLastSave="0" documentId="13_ncr:1_{44C00892-DC49-42D2-9B64-66F2756368C2}" xr6:coauthVersionLast="40" xr6:coauthVersionMax="40" xr10:uidLastSave="{00000000-0000-0000-0000-000000000000}"/>
  <bookViews>
    <workbookView xWindow="-27930" yWindow="-5115" windowWidth="12345" windowHeight="13620" activeTab="1" xr2:uid="{29BDEEAF-49FD-424A-A141-E706AF3AFF94}"/>
  </bookViews>
  <sheets>
    <sheet name="List1" sheetId="1" r:id="rId1"/>
    <sheet name="List2" sheetId="2" r:id="rId2"/>
    <sheet name="List5" sheetId="5" r:id="rId3"/>
    <sheet name="List3" sheetId="3" r:id="rId4"/>
    <sheet name="List4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" i="3" l="1"/>
  <c r="I5" i="3"/>
  <c r="I6" i="3"/>
  <c r="I7" i="3"/>
  <c r="I8" i="3"/>
  <c r="I9" i="3"/>
  <c r="I10" i="3"/>
  <c r="I14" i="3"/>
  <c r="I15" i="3"/>
  <c r="I16" i="3"/>
  <c r="I17" i="3"/>
  <c r="I18" i="3"/>
  <c r="I19" i="3"/>
  <c r="I20" i="3"/>
  <c r="I21" i="3"/>
  <c r="I25" i="3"/>
  <c r="I26" i="3"/>
  <c r="I27" i="3"/>
  <c r="I28" i="3"/>
  <c r="I29" i="3"/>
  <c r="I30" i="3"/>
  <c r="I31" i="3"/>
  <c r="I32" i="3"/>
  <c r="I3" i="3"/>
  <c r="A13" i="2"/>
  <c r="F3" i="2" l="1"/>
  <c r="I28" i="2"/>
  <c r="I29" i="2"/>
  <c r="I30" i="2"/>
  <c r="I31" i="2"/>
  <c r="I32" i="2"/>
  <c r="I33" i="2"/>
  <c r="K33" i="2" s="1"/>
  <c r="I34" i="2"/>
  <c r="I35" i="2"/>
  <c r="K35" i="2" s="1"/>
  <c r="I36" i="2"/>
  <c r="I27" i="2"/>
  <c r="I16" i="2"/>
  <c r="I17" i="2"/>
  <c r="I18" i="2"/>
  <c r="I19" i="2"/>
  <c r="I20" i="2"/>
  <c r="I21" i="2"/>
  <c r="I22" i="2"/>
  <c r="I23" i="2"/>
  <c r="I24" i="2"/>
  <c r="I15" i="2"/>
  <c r="J36" i="2"/>
  <c r="F36" i="2"/>
  <c r="E36" i="2"/>
  <c r="H36" i="2" s="1"/>
  <c r="K36" i="2" s="1"/>
  <c r="J35" i="2"/>
  <c r="H35" i="2"/>
  <c r="F35" i="2"/>
  <c r="E35" i="2"/>
  <c r="G35" i="2" s="1"/>
  <c r="J34" i="2"/>
  <c r="K34" i="2"/>
  <c r="H34" i="2"/>
  <c r="G34" i="2"/>
  <c r="F34" i="2"/>
  <c r="E34" i="2"/>
  <c r="J33" i="2"/>
  <c r="H33" i="2"/>
  <c r="G33" i="2"/>
  <c r="F33" i="2"/>
  <c r="E33" i="2"/>
  <c r="F32" i="2"/>
  <c r="E32" i="2"/>
  <c r="H32" i="2" s="1"/>
  <c r="F31" i="2"/>
  <c r="E31" i="2"/>
  <c r="J31" i="2" s="1"/>
  <c r="F30" i="2"/>
  <c r="E30" i="2"/>
  <c r="J30" i="2" s="1"/>
  <c r="J29" i="2"/>
  <c r="F29" i="2"/>
  <c r="E29" i="2"/>
  <c r="H29" i="2" s="1"/>
  <c r="K29" i="2" s="1"/>
  <c r="J28" i="2"/>
  <c r="F28" i="2"/>
  <c r="E28" i="2"/>
  <c r="H28" i="2" s="1"/>
  <c r="J27" i="2"/>
  <c r="F27" i="2"/>
  <c r="E27" i="2"/>
  <c r="H27" i="2" s="1"/>
  <c r="K27" i="2" s="1"/>
  <c r="F24" i="2"/>
  <c r="E24" i="2"/>
  <c r="J24" i="2" s="1"/>
  <c r="F23" i="2"/>
  <c r="E23" i="2"/>
  <c r="J23" i="2" s="1"/>
  <c r="J22" i="2"/>
  <c r="F22" i="2"/>
  <c r="E22" i="2"/>
  <c r="H22" i="2" s="1"/>
  <c r="J21" i="2"/>
  <c r="F21" i="2"/>
  <c r="E21" i="2"/>
  <c r="H21" i="2" s="1"/>
  <c r="J20" i="2"/>
  <c r="K20" i="2"/>
  <c r="H20" i="2"/>
  <c r="F20" i="2"/>
  <c r="E20" i="2"/>
  <c r="G20" i="2" s="1"/>
  <c r="K19" i="2"/>
  <c r="H19" i="2"/>
  <c r="G19" i="2"/>
  <c r="F19" i="2"/>
  <c r="E19" i="2"/>
  <c r="J19" i="2" s="1"/>
  <c r="J18" i="2"/>
  <c r="H18" i="2"/>
  <c r="K18" i="2" s="1"/>
  <c r="F18" i="2"/>
  <c r="G18" i="2" s="1"/>
  <c r="E18" i="2"/>
  <c r="F17" i="2"/>
  <c r="E17" i="2"/>
  <c r="J17" i="2" s="1"/>
  <c r="F16" i="2"/>
  <c r="E16" i="2"/>
  <c r="J16" i="2" s="1"/>
  <c r="F15" i="2"/>
  <c r="E15" i="2"/>
  <c r="J15" i="2" s="1"/>
  <c r="F5" i="2"/>
  <c r="A25" i="2"/>
  <c r="A1" i="2"/>
  <c r="K4" i="2"/>
  <c r="I3" i="2"/>
  <c r="H3" i="2"/>
  <c r="G3" i="2"/>
  <c r="E3" i="2"/>
  <c r="M3" i="2"/>
  <c r="L3" i="2"/>
  <c r="H4" i="2"/>
  <c r="H5" i="2"/>
  <c r="H6" i="2"/>
  <c r="H7" i="2"/>
  <c r="H8" i="2"/>
  <c r="H9" i="2"/>
  <c r="H10" i="2"/>
  <c r="H11" i="2"/>
  <c r="H12" i="2"/>
  <c r="K12" i="2" s="1"/>
  <c r="K3" i="2"/>
  <c r="E4" i="2"/>
  <c r="G4" i="2" s="1"/>
  <c r="F4" i="2"/>
  <c r="I4" i="2"/>
  <c r="J4" i="2"/>
  <c r="E5" i="2"/>
  <c r="G5" i="2" s="1"/>
  <c r="I5" i="2"/>
  <c r="E6" i="2"/>
  <c r="G6" i="2" s="1"/>
  <c r="F6" i="2"/>
  <c r="I6" i="2"/>
  <c r="E7" i="2"/>
  <c r="J7" i="2" s="1"/>
  <c r="K7" i="2" s="1"/>
  <c r="F7" i="2"/>
  <c r="G7" i="2"/>
  <c r="I7" i="2"/>
  <c r="E8" i="2"/>
  <c r="F8" i="2"/>
  <c r="G8" i="2"/>
  <c r="I8" i="2"/>
  <c r="J8" i="2"/>
  <c r="E9" i="2"/>
  <c r="J9" i="2" s="1"/>
  <c r="F9" i="2"/>
  <c r="I9" i="2"/>
  <c r="K9" i="2" s="1"/>
  <c r="E10" i="2"/>
  <c r="G10" i="2" s="1"/>
  <c r="F10" i="2"/>
  <c r="I10" i="2"/>
  <c r="J10" i="2"/>
  <c r="E11" i="2"/>
  <c r="F11" i="2"/>
  <c r="G11" i="2"/>
  <c r="I11" i="2"/>
  <c r="J11" i="2"/>
  <c r="E12" i="2"/>
  <c r="G12" i="2" s="1"/>
  <c r="F12" i="2"/>
  <c r="I12" i="2"/>
  <c r="J12" i="2"/>
  <c r="J3" i="2"/>
  <c r="K22" i="2" l="1"/>
  <c r="K31" i="2"/>
  <c r="K32" i="2"/>
  <c r="K28" i="2"/>
  <c r="L27" i="2" s="1"/>
  <c r="G31" i="2"/>
  <c r="G30" i="2"/>
  <c r="H31" i="2"/>
  <c r="G27" i="2"/>
  <c r="G29" i="2"/>
  <c r="H30" i="2"/>
  <c r="K30" i="2" s="1"/>
  <c r="J32" i="2"/>
  <c r="G28" i="2"/>
  <c r="G36" i="2"/>
  <c r="G32" i="2"/>
  <c r="K21" i="2"/>
  <c r="G17" i="2"/>
  <c r="H15" i="2"/>
  <c r="K15" i="2" s="1"/>
  <c r="G16" i="2"/>
  <c r="H17" i="2"/>
  <c r="K17" i="2" s="1"/>
  <c r="G24" i="2"/>
  <c r="G15" i="2"/>
  <c r="H16" i="2"/>
  <c r="K16" i="2" s="1"/>
  <c r="G23" i="2"/>
  <c r="H24" i="2"/>
  <c r="K24" i="2" s="1"/>
  <c r="G22" i="2"/>
  <c r="H23" i="2"/>
  <c r="K23" i="2" s="1"/>
  <c r="G21" i="2"/>
  <c r="K8" i="2"/>
  <c r="K11" i="2"/>
  <c r="K5" i="2"/>
  <c r="K10" i="2"/>
  <c r="G9" i="2"/>
  <c r="J5" i="2"/>
  <c r="J6" i="2"/>
  <c r="K6" i="2" s="1"/>
  <c r="M27" i="2" l="1"/>
  <c r="L15" i="2"/>
  <c r="M15" i="2"/>
</calcChain>
</file>

<file path=xl/sharedStrings.xml><?xml version="1.0" encoding="utf-8"?>
<sst xmlns="http://schemas.openxmlformats.org/spreadsheetml/2006/main" count="763" uniqueCount="22">
  <si>
    <t>$U_a$ [V]</t>
  </si>
  <si>
    <t>$I_a$ [$\mu$A]</t>
  </si>
  <si>
    <t xml:space="preserve">$I_{10}$  [$\mu$A] </t>
  </si>
  <si>
    <t>$I_{12}$  [$\mu$A]</t>
  </si>
  <si>
    <t>$\Phi$</t>
  </si>
  <si>
    <t xml:space="preserve">$U_a = 777$ </t>
  </si>
  <si>
    <t xml:space="preserve">$U_a = 801$ </t>
  </si>
  <si>
    <t xml:space="preserve">$U_a = 669$ </t>
  </si>
  <si>
    <t>$\sigma$</t>
  </si>
  <si>
    <t>$V$ [V]</t>
  </si>
  <si>
    <t>$I_f$ [A]</t>
  </si>
  <si>
    <t>$S$ [ALm$^{-1}]</t>
  </si>
  <si>
    <t>$M$ [$10^{7}$]</t>
  </si>
  <si>
    <t>k</t>
  </si>
  <si>
    <t>&amp;</t>
  </si>
  <si>
    <t>\\</t>
  </si>
  <si>
    <t>\hline</t>
  </si>
  <si>
    <t>Temný proud</t>
  </si>
  <si>
    <t>\\ \hline</t>
  </si>
  <si>
    <t>$\ln{(\sigma / V)}$</t>
  </si>
  <si>
    <t xml:space="preserve">$k$ [10$^{-9}$ ALm$^{-1}$] </t>
  </si>
  <si>
    <t>$S$ [ALm$^{-1}$]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</si>
</sst>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">
    <xf numFmtId="0" fontId="0" fillId="0" borderId="0" xfId="0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0" fillId="0" borderId="0" xfId="0" applyBorder="1"/>
    <xf numFmtId="0" fontId="0" fillId="0" borderId="1" xfId="0" applyBorder="1"/>
    <xf numFmtId="0" fontId="1" fillId="0" borderId="0" xfId="1"/>
    <xf numFmtId="0" fontId="0" fillId="0" borderId="0" xfId="0" applyAlignment="1">
      <alignment horizontal="center"/>
    </xf>
    <xf numFmtId="0" fontId="0" fillId="2" borderId="0" xfId="0" applyFill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\" TargetMode="External"/><Relationship Id="rId18" Type="http://schemas.openxmlformats.org/officeDocument/2006/relationships/hyperlink" Target="\" TargetMode="External"/><Relationship Id="rId26" Type="http://schemas.openxmlformats.org/officeDocument/2006/relationships/hyperlink" Target="\" TargetMode="External"/><Relationship Id="rId21" Type="http://schemas.openxmlformats.org/officeDocument/2006/relationships/hyperlink" Target="\" TargetMode="External"/><Relationship Id="rId34" Type="http://schemas.openxmlformats.org/officeDocument/2006/relationships/hyperlink" Target="\" TargetMode="External"/><Relationship Id="rId7" Type="http://schemas.openxmlformats.org/officeDocument/2006/relationships/hyperlink" Target="\" TargetMode="External"/><Relationship Id="rId12" Type="http://schemas.openxmlformats.org/officeDocument/2006/relationships/hyperlink" Target="\" TargetMode="External"/><Relationship Id="rId17" Type="http://schemas.openxmlformats.org/officeDocument/2006/relationships/hyperlink" Target="\" TargetMode="External"/><Relationship Id="rId25" Type="http://schemas.openxmlformats.org/officeDocument/2006/relationships/hyperlink" Target="\" TargetMode="External"/><Relationship Id="rId33" Type="http://schemas.openxmlformats.org/officeDocument/2006/relationships/hyperlink" Target="\" TargetMode="External"/><Relationship Id="rId2" Type="http://schemas.openxmlformats.org/officeDocument/2006/relationships/hyperlink" Target="\" TargetMode="External"/><Relationship Id="rId16" Type="http://schemas.openxmlformats.org/officeDocument/2006/relationships/hyperlink" Target="\" TargetMode="External"/><Relationship Id="rId20" Type="http://schemas.openxmlformats.org/officeDocument/2006/relationships/hyperlink" Target="\" TargetMode="External"/><Relationship Id="rId29" Type="http://schemas.openxmlformats.org/officeDocument/2006/relationships/hyperlink" Target="\" TargetMode="External"/><Relationship Id="rId1" Type="http://schemas.openxmlformats.org/officeDocument/2006/relationships/hyperlink" Target="\" TargetMode="External"/><Relationship Id="rId6" Type="http://schemas.openxmlformats.org/officeDocument/2006/relationships/hyperlink" Target="\" TargetMode="External"/><Relationship Id="rId11" Type="http://schemas.openxmlformats.org/officeDocument/2006/relationships/hyperlink" Target="\" TargetMode="External"/><Relationship Id="rId24" Type="http://schemas.openxmlformats.org/officeDocument/2006/relationships/hyperlink" Target="\" TargetMode="External"/><Relationship Id="rId32" Type="http://schemas.openxmlformats.org/officeDocument/2006/relationships/hyperlink" Target="\" TargetMode="External"/><Relationship Id="rId37" Type="http://schemas.openxmlformats.org/officeDocument/2006/relationships/hyperlink" Target="\" TargetMode="External"/><Relationship Id="rId5" Type="http://schemas.openxmlformats.org/officeDocument/2006/relationships/hyperlink" Target="\" TargetMode="External"/><Relationship Id="rId15" Type="http://schemas.openxmlformats.org/officeDocument/2006/relationships/hyperlink" Target="\" TargetMode="External"/><Relationship Id="rId23" Type="http://schemas.openxmlformats.org/officeDocument/2006/relationships/hyperlink" Target="\" TargetMode="External"/><Relationship Id="rId28" Type="http://schemas.openxmlformats.org/officeDocument/2006/relationships/hyperlink" Target="\" TargetMode="External"/><Relationship Id="rId36" Type="http://schemas.openxmlformats.org/officeDocument/2006/relationships/hyperlink" Target="\" TargetMode="External"/><Relationship Id="rId10" Type="http://schemas.openxmlformats.org/officeDocument/2006/relationships/hyperlink" Target="\" TargetMode="External"/><Relationship Id="rId19" Type="http://schemas.openxmlformats.org/officeDocument/2006/relationships/hyperlink" Target="\" TargetMode="External"/><Relationship Id="rId31" Type="http://schemas.openxmlformats.org/officeDocument/2006/relationships/hyperlink" Target="\" TargetMode="External"/><Relationship Id="rId4" Type="http://schemas.openxmlformats.org/officeDocument/2006/relationships/hyperlink" Target="\" TargetMode="External"/><Relationship Id="rId9" Type="http://schemas.openxmlformats.org/officeDocument/2006/relationships/hyperlink" Target="\" TargetMode="External"/><Relationship Id="rId14" Type="http://schemas.openxmlformats.org/officeDocument/2006/relationships/hyperlink" Target="\" TargetMode="External"/><Relationship Id="rId22" Type="http://schemas.openxmlformats.org/officeDocument/2006/relationships/hyperlink" Target="\" TargetMode="External"/><Relationship Id="rId27" Type="http://schemas.openxmlformats.org/officeDocument/2006/relationships/hyperlink" Target="\" TargetMode="External"/><Relationship Id="rId30" Type="http://schemas.openxmlformats.org/officeDocument/2006/relationships/hyperlink" Target="\" TargetMode="External"/><Relationship Id="rId35" Type="http://schemas.openxmlformats.org/officeDocument/2006/relationships/hyperlink" Target="\" TargetMode="External"/><Relationship Id="rId8" Type="http://schemas.openxmlformats.org/officeDocument/2006/relationships/hyperlink" Target="\" TargetMode="External"/><Relationship Id="rId3" Type="http://schemas.openxmlformats.org/officeDocument/2006/relationships/hyperlink" Target="\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\" TargetMode="External"/><Relationship Id="rId13" Type="http://schemas.openxmlformats.org/officeDocument/2006/relationships/hyperlink" Target="\" TargetMode="External"/><Relationship Id="rId18" Type="http://schemas.openxmlformats.org/officeDocument/2006/relationships/hyperlink" Target="\" TargetMode="External"/><Relationship Id="rId26" Type="http://schemas.openxmlformats.org/officeDocument/2006/relationships/hyperlink" Target="\" TargetMode="External"/><Relationship Id="rId3" Type="http://schemas.openxmlformats.org/officeDocument/2006/relationships/hyperlink" Target="\" TargetMode="External"/><Relationship Id="rId21" Type="http://schemas.openxmlformats.org/officeDocument/2006/relationships/hyperlink" Target="\" TargetMode="External"/><Relationship Id="rId7" Type="http://schemas.openxmlformats.org/officeDocument/2006/relationships/hyperlink" Target="\" TargetMode="External"/><Relationship Id="rId12" Type="http://schemas.openxmlformats.org/officeDocument/2006/relationships/hyperlink" Target="\" TargetMode="External"/><Relationship Id="rId17" Type="http://schemas.openxmlformats.org/officeDocument/2006/relationships/hyperlink" Target="\" TargetMode="External"/><Relationship Id="rId25" Type="http://schemas.openxmlformats.org/officeDocument/2006/relationships/hyperlink" Target="\" TargetMode="External"/><Relationship Id="rId2" Type="http://schemas.openxmlformats.org/officeDocument/2006/relationships/hyperlink" Target="\" TargetMode="External"/><Relationship Id="rId16" Type="http://schemas.openxmlformats.org/officeDocument/2006/relationships/hyperlink" Target="\" TargetMode="External"/><Relationship Id="rId20" Type="http://schemas.openxmlformats.org/officeDocument/2006/relationships/hyperlink" Target="\" TargetMode="External"/><Relationship Id="rId29" Type="http://schemas.openxmlformats.org/officeDocument/2006/relationships/hyperlink" Target="\" TargetMode="External"/><Relationship Id="rId1" Type="http://schemas.openxmlformats.org/officeDocument/2006/relationships/hyperlink" Target="\" TargetMode="External"/><Relationship Id="rId6" Type="http://schemas.openxmlformats.org/officeDocument/2006/relationships/hyperlink" Target="\" TargetMode="External"/><Relationship Id="rId11" Type="http://schemas.openxmlformats.org/officeDocument/2006/relationships/hyperlink" Target="\" TargetMode="External"/><Relationship Id="rId24" Type="http://schemas.openxmlformats.org/officeDocument/2006/relationships/hyperlink" Target="\" TargetMode="External"/><Relationship Id="rId5" Type="http://schemas.openxmlformats.org/officeDocument/2006/relationships/hyperlink" Target="\" TargetMode="External"/><Relationship Id="rId15" Type="http://schemas.openxmlformats.org/officeDocument/2006/relationships/hyperlink" Target="\" TargetMode="External"/><Relationship Id="rId23" Type="http://schemas.openxmlformats.org/officeDocument/2006/relationships/hyperlink" Target="\" TargetMode="External"/><Relationship Id="rId28" Type="http://schemas.openxmlformats.org/officeDocument/2006/relationships/hyperlink" Target="\" TargetMode="External"/><Relationship Id="rId10" Type="http://schemas.openxmlformats.org/officeDocument/2006/relationships/hyperlink" Target="\" TargetMode="External"/><Relationship Id="rId19" Type="http://schemas.openxmlformats.org/officeDocument/2006/relationships/hyperlink" Target="\" TargetMode="External"/><Relationship Id="rId31" Type="http://schemas.openxmlformats.org/officeDocument/2006/relationships/hyperlink" Target="\" TargetMode="External"/><Relationship Id="rId4" Type="http://schemas.openxmlformats.org/officeDocument/2006/relationships/hyperlink" Target="\" TargetMode="External"/><Relationship Id="rId9" Type="http://schemas.openxmlformats.org/officeDocument/2006/relationships/hyperlink" Target="\" TargetMode="External"/><Relationship Id="rId14" Type="http://schemas.openxmlformats.org/officeDocument/2006/relationships/hyperlink" Target="\" TargetMode="External"/><Relationship Id="rId22" Type="http://schemas.openxmlformats.org/officeDocument/2006/relationships/hyperlink" Target="\" TargetMode="External"/><Relationship Id="rId27" Type="http://schemas.openxmlformats.org/officeDocument/2006/relationships/hyperlink" Target="\" TargetMode="External"/><Relationship Id="rId30" Type="http://schemas.openxmlformats.org/officeDocument/2006/relationships/hyperlink" Target="\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820EA-3ED5-405D-B2F2-046A9055FFAD}">
  <dimension ref="A1:H9"/>
  <sheetViews>
    <sheetView workbookViewId="0">
      <selection activeCell="G15" sqref="G15"/>
    </sheetView>
  </sheetViews>
  <sheetFormatPr defaultRowHeight="14.4" x14ac:dyDescent="0.3"/>
  <cols>
    <col min="3" max="4" width="13.33203125" customWidth="1"/>
    <col min="5" max="6" width="17" customWidth="1"/>
    <col min="7" max="7" width="17.21875" customWidth="1"/>
  </cols>
  <sheetData>
    <row r="1" spans="1:8" x14ac:dyDescent="0.3">
      <c r="A1" s="7" t="s">
        <v>17</v>
      </c>
      <c r="B1" s="7"/>
      <c r="C1" s="7"/>
      <c r="D1" s="7"/>
      <c r="E1" s="7"/>
      <c r="F1" s="7"/>
      <c r="G1" s="7"/>
    </row>
    <row r="2" spans="1:8" x14ac:dyDescent="0.3">
      <c r="A2" t="s">
        <v>0</v>
      </c>
      <c r="B2" t="s">
        <v>14</v>
      </c>
      <c r="C2" t="s">
        <v>1</v>
      </c>
      <c r="D2" t="s">
        <v>14</v>
      </c>
      <c r="E2" t="s">
        <v>2</v>
      </c>
      <c r="F2" t="s">
        <v>14</v>
      </c>
      <c r="G2" t="s">
        <v>3</v>
      </c>
      <c r="H2" t="s">
        <v>18</v>
      </c>
    </row>
    <row r="3" spans="1:8" x14ac:dyDescent="0.3">
      <c r="A3">
        <v>407</v>
      </c>
      <c r="B3" t="s">
        <v>14</v>
      </c>
      <c r="C3" s="3">
        <v>0</v>
      </c>
      <c r="D3" t="s">
        <v>14</v>
      </c>
      <c r="E3" s="2">
        <v>0</v>
      </c>
      <c r="F3" t="s">
        <v>14</v>
      </c>
      <c r="G3">
        <v>0.02</v>
      </c>
      <c r="H3" t="s">
        <v>18</v>
      </c>
    </row>
    <row r="4" spans="1:8" x14ac:dyDescent="0.3">
      <c r="A4">
        <v>505</v>
      </c>
      <c r="B4" t="s">
        <v>14</v>
      </c>
      <c r="C4" s="3">
        <v>0</v>
      </c>
      <c r="D4" t="s">
        <v>14</v>
      </c>
      <c r="E4" s="2">
        <v>0</v>
      </c>
      <c r="F4" t="s">
        <v>14</v>
      </c>
      <c r="G4">
        <v>0.03</v>
      </c>
      <c r="H4" t="s">
        <v>18</v>
      </c>
    </row>
    <row r="5" spans="1:8" x14ac:dyDescent="0.3">
      <c r="A5">
        <v>600</v>
      </c>
      <c r="B5" t="s">
        <v>14</v>
      </c>
      <c r="C5" s="3">
        <v>0</v>
      </c>
      <c r="D5" t="s">
        <v>14</v>
      </c>
      <c r="E5" s="2">
        <v>0</v>
      </c>
      <c r="F5" t="s">
        <v>14</v>
      </c>
      <c r="G5">
        <v>0.04</v>
      </c>
      <c r="H5" t="s">
        <v>18</v>
      </c>
    </row>
    <row r="6" spans="1:8" x14ac:dyDescent="0.3">
      <c r="A6">
        <v>701</v>
      </c>
      <c r="B6" t="s">
        <v>14</v>
      </c>
      <c r="C6" s="3">
        <v>0</v>
      </c>
      <c r="D6" t="s">
        <v>14</v>
      </c>
      <c r="E6" s="2">
        <v>0</v>
      </c>
      <c r="F6" t="s">
        <v>14</v>
      </c>
      <c r="G6">
        <v>0.06</v>
      </c>
      <c r="H6" t="s">
        <v>18</v>
      </c>
    </row>
    <row r="7" spans="1:8" x14ac:dyDescent="0.3">
      <c r="A7">
        <v>803</v>
      </c>
      <c r="B7" t="s">
        <v>14</v>
      </c>
      <c r="C7" s="3">
        <v>0</v>
      </c>
      <c r="D7" t="s">
        <v>14</v>
      </c>
      <c r="E7" s="2">
        <v>0</v>
      </c>
      <c r="F7" t="s">
        <v>14</v>
      </c>
      <c r="G7">
        <v>0.09</v>
      </c>
      <c r="H7" t="s">
        <v>18</v>
      </c>
    </row>
    <row r="8" spans="1:8" x14ac:dyDescent="0.3">
      <c r="A8">
        <v>902</v>
      </c>
      <c r="B8" t="s">
        <v>14</v>
      </c>
      <c r="C8" s="3">
        <v>0.5</v>
      </c>
      <c r="D8" t="s">
        <v>14</v>
      </c>
      <c r="E8" s="2">
        <v>0</v>
      </c>
      <c r="F8" t="s">
        <v>14</v>
      </c>
      <c r="G8">
        <v>0.16</v>
      </c>
      <c r="H8" t="s">
        <v>18</v>
      </c>
    </row>
    <row r="9" spans="1:8" x14ac:dyDescent="0.3">
      <c r="A9">
        <v>1003</v>
      </c>
      <c r="B9" t="s">
        <v>14</v>
      </c>
      <c r="C9" s="3">
        <v>3</v>
      </c>
      <c r="D9" t="s">
        <v>14</v>
      </c>
      <c r="E9" s="2">
        <v>0</v>
      </c>
      <c r="F9" t="s">
        <v>14</v>
      </c>
      <c r="G9">
        <v>0.32</v>
      </c>
      <c r="H9" t="s">
        <v>18</v>
      </c>
    </row>
  </sheetData>
  <mergeCells count="1">
    <mergeCell ref="A1:G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4DB59-27AE-4B2B-9DB5-819D55D029C5}">
  <dimension ref="A1:M36"/>
  <sheetViews>
    <sheetView tabSelected="1" zoomScale="85" zoomScaleNormal="85" workbookViewId="0">
      <selection activeCell="H29" sqref="H29"/>
    </sheetView>
  </sheetViews>
  <sheetFormatPr defaultRowHeight="14.4" x14ac:dyDescent="0.3"/>
  <cols>
    <col min="1" max="1" width="10.44140625" customWidth="1"/>
    <col min="2" max="2" width="14.6640625" customWidth="1"/>
    <col min="3" max="4" width="17" customWidth="1"/>
    <col min="5" max="5" width="14.33203125" customWidth="1"/>
    <col min="6" max="6" width="11.44140625" customWidth="1"/>
    <col min="7" max="7" width="18.5546875" customWidth="1"/>
    <col min="8" max="8" width="17.109375" customWidth="1"/>
    <col min="9" max="9" width="16.33203125" customWidth="1"/>
    <col min="10" max="10" width="12.44140625" bestFit="1" customWidth="1"/>
    <col min="11" max="11" width="25" customWidth="1"/>
    <col min="12" max="12" width="13.77734375" customWidth="1"/>
    <col min="13" max="13" width="16.5546875" customWidth="1"/>
    <col min="14" max="14" width="16.44140625" customWidth="1"/>
  </cols>
  <sheetData>
    <row r="1" spans="1:13" x14ac:dyDescent="0.3">
      <c r="A1">
        <f>0.9*10^(-4)</f>
        <v>9.0000000000000006E-5</v>
      </c>
    </row>
    <row r="2" spans="1:13" x14ac:dyDescent="0.3">
      <c r="A2" s="4" t="s">
        <v>0</v>
      </c>
      <c r="B2" s="4" t="s">
        <v>1</v>
      </c>
      <c r="C2" s="4" t="s">
        <v>2</v>
      </c>
      <c r="D2" s="5" t="s">
        <v>3</v>
      </c>
      <c r="E2" t="s">
        <v>8</v>
      </c>
      <c r="F2" t="s">
        <v>9</v>
      </c>
      <c r="G2" t="s">
        <v>19</v>
      </c>
      <c r="H2" t="s">
        <v>12</v>
      </c>
      <c r="I2" t="s">
        <v>11</v>
      </c>
      <c r="J2" t="s">
        <v>10</v>
      </c>
      <c r="K2" t="s">
        <v>20</v>
      </c>
      <c r="L2" t="s">
        <v>13</v>
      </c>
    </row>
    <row r="3" spans="1:13" x14ac:dyDescent="0.3">
      <c r="A3" s="4">
        <v>604</v>
      </c>
      <c r="B3" s="4">
        <v>5.5</v>
      </c>
      <c r="C3" s="4">
        <v>0.08</v>
      </c>
      <c r="D3" s="5">
        <v>0.89</v>
      </c>
      <c r="E3" s="1">
        <f>(((D3*10^(6))/(C3*10^(6))))^(1/2)</f>
        <v>3.3354160160315836</v>
      </c>
      <c r="F3" s="1">
        <f>A3/14</f>
        <v>43.142857142857146</v>
      </c>
      <c r="G3" s="1">
        <f>LN(E3/F3)</f>
        <v>-2.5599194542934045</v>
      </c>
      <c r="H3" s="1">
        <f>E3^(14)*10^(-7)</f>
        <v>2.1091144035114766</v>
      </c>
      <c r="I3" s="1">
        <f>(B3*10^(-6))/(0.9*10^(-4))</f>
        <v>6.1111111111111109E-2</v>
      </c>
      <c r="J3" s="1">
        <f>(B3*10^(-6))/(E3^(14))*10^(12)</f>
        <v>0.26077295716358573</v>
      </c>
      <c r="K3" s="1">
        <f>I3/(H3*10^(6))*10^9</f>
        <v>28.974773018176194</v>
      </c>
      <c r="L3" s="1">
        <f>AVERAGE(K3:K12)</f>
        <v>44.472803551732859</v>
      </c>
      <c r="M3">
        <f>_xlfn.STDEV.S(K3:K12)</f>
        <v>25.693398866152087</v>
      </c>
    </row>
    <row r="4" spans="1:13" x14ac:dyDescent="0.3">
      <c r="A4" s="4">
        <v>650</v>
      </c>
      <c r="B4" s="4">
        <v>14</v>
      </c>
      <c r="C4" s="4">
        <v>0.14000000000000001</v>
      </c>
      <c r="D4" s="5">
        <v>1.46</v>
      </c>
      <c r="E4" s="1">
        <f t="shared" ref="E4:E12" si="0">(((D4*10^(6))/(C4*10^(6))))^(1/2)</f>
        <v>3.2293298729878046</v>
      </c>
      <c r="F4" s="1">
        <f t="shared" ref="F4:F12" si="1">A4/14</f>
        <v>46.428571428571431</v>
      </c>
      <c r="G4" s="1">
        <f t="shared" ref="G4:G12" si="2">LN(E4/F4)</f>
        <v>-2.6656403872278851</v>
      </c>
      <c r="H4" s="1">
        <f t="shared" ref="H4:H12" si="3">E4^(14)*10^(-7)</f>
        <v>1.3414476862892422</v>
      </c>
      <c r="I4" s="1">
        <f t="shared" ref="I4:I12" si="4">(B4*10^(-6))/(0.9*10^(-4))</f>
        <v>0.15555555555555553</v>
      </c>
      <c r="J4" s="1">
        <f t="shared" ref="J4:J12" si="5">(B4*10^(-6))/(E4^(14))*10^(12)</f>
        <v>1.043648600172197</v>
      </c>
      <c r="K4" s="1">
        <f>I4/(H4*10^(6))*10^9</f>
        <v>115.96095557468853</v>
      </c>
    </row>
    <row r="5" spans="1:13" x14ac:dyDescent="0.3">
      <c r="A5" s="4">
        <v>670</v>
      </c>
      <c r="B5" s="4">
        <v>19</v>
      </c>
      <c r="C5" s="4">
        <v>0.18</v>
      </c>
      <c r="D5" s="5">
        <v>2.2200000000000002</v>
      </c>
      <c r="E5" s="1">
        <f t="shared" si="0"/>
        <v>3.5118845842842465</v>
      </c>
      <c r="F5" s="1">
        <f>A5/14</f>
        <v>47.857142857142854</v>
      </c>
      <c r="G5" s="1">
        <f t="shared" si="2"/>
        <v>-2.6120675707816954</v>
      </c>
      <c r="H5" s="1">
        <f t="shared" si="3"/>
        <v>4.3407351226794759</v>
      </c>
      <c r="I5" s="1">
        <f t="shared" si="4"/>
        <v>0.21111111111111108</v>
      </c>
      <c r="J5" s="1">
        <f t="shared" si="5"/>
        <v>0.43771387709719456</v>
      </c>
      <c r="K5" s="1">
        <f t="shared" ref="K5:K12" si="6">I5/(H5*10^(6))*10^9</f>
        <v>48.634875233021617</v>
      </c>
    </row>
    <row r="6" spans="1:13" x14ac:dyDescent="0.3">
      <c r="A6" s="4">
        <v>690</v>
      </c>
      <c r="B6" s="4">
        <v>25</v>
      </c>
      <c r="C6" s="4">
        <v>0.21</v>
      </c>
      <c r="D6" s="5">
        <v>2.88</v>
      </c>
      <c r="E6" s="1">
        <f t="shared" si="0"/>
        <v>3.7032803990902057</v>
      </c>
      <c r="F6" s="1">
        <f t="shared" si="1"/>
        <v>49.285714285714285</v>
      </c>
      <c r="G6" s="1">
        <f t="shared" si="2"/>
        <v>-2.588415246769785</v>
      </c>
      <c r="H6" s="1">
        <f t="shared" si="3"/>
        <v>9.1245688216420966</v>
      </c>
      <c r="I6" s="1">
        <f t="shared" si="4"/>
        <v>0.27777777777777773</v>
      </c>
      <c r="J6" s="1">
        <f t="shared" si="5"/>
        <v>0.27398554922073443</v>
      </c>
      <c r="K6" s="1">
        <f t="shared" si="6"/>
        <v>30.442838802303829</v>
      </c>
    </row>
    <row r="7" spans="1:13" x14ac:dyDescent="0.3">
      <c r="A7" s="4">
        <v>704</v>
      </c>
      <c r="B7" s="4">
        <v>32</v>
      </c>
      <c r="C7" s="4">
        <v>0.25</v>
      </c>
      <c r="D7" s="5">
        <v>3.44</v>
      </c>
      <c r="E7" s="1">
        <f t="shared" si="0"/>
        <v>3.7094473981982814</v>
      </c>
      <c r="F7" s="1">
        <f t="shared" si="1"/>
        <v>50.285714285714285</v>
      </c>
      <c r="G7" s="1">
        <f t="shared" si="2"/>
        <v>-2.6068381102901852</v>
      </c>
      <c r="H7" s="1">
        <f t="shared" si="3"/>
        <v>9.3396163611896554</v>
      </c>
      <c r="I7" s="1">
        <f t="shared" si="4"/>
        <v>0.35555555555555551</v>
      </c>
      <c r="J7" s="1">
        <f t="shared" si="5"/>
        <v>0.342626493021432</v>
      </c>
      <c r="K7" s="1">
        <f t="shared" si="6"/>
        <v>38.069610335714664</v>
      </c>
    </row>
    <row r="8" spans="1:13" x14ac:dyDescent="0.3">
      <c r="A8" s="4">
        <v>719</v>
      </c>
      <c r="B8" s="4">
        <v>38</v>
      </c>
      <c r="C8" s="4">
        <v>0.28999999999999998</v>
      </c>
      <c r="D8" s="5">
        <v>4.0599999999999996</v>
      </c>
      <c r="E8" s="1">
        <f t="shared" si="0"/>
        <v>3.7416573867739413</v>
      </c>
      <c r="F8" s="1">
        <f t="shared" si="1"/>
        <v>51.357142857142854</v>
      </c>
      <c r="G8" s="1">
        <f t="shared" si="2"/>
        <v>-2.6192753632981587</v>
      </c>
      <c r="H8" s="1">
        <f t="shared" si="3"/>
        <v>10.541350399999999</v>
      </c>
      <c r="I8" s="1">
        <f t="shared" si="4"/>
        <v>0.42222222222222217</v>
      </c>
      <c r="J8" s="1">
        <f t="shared" si="5"/>
        <v>0.36048512342403488</v>
      </c>
      <c r="K8" s="1">
        <f t="shared" si="6"/>
        <v>40.053902602670547</v>
      </c>
    </row>
    <row r="9" spans="1:13" ht="15" customHeight="1" x14ac:dyDescent="0.3">
      <c r="A9" s="4">
        <v>732</v>
      </c>
      <c r="B9" s="4">
        <v>45</v>
      </c>
      <c r="C9" s="4">
        <v>0.32</v>
      </c>
      <c r="D9" s="5">
        <v>4.68</v>
      </c>
      <c r="E9" s="1">
        <f t="shared" si="0"/>
        <v>3.8242646351945888</v>
      </c>
      <c r="F9" s="1">
        <f t="shared" si="1"/>
        <v>52.285714285714285</v>
      </c>
      <c r="G9" s="1">
        <f t="shared" si="2"/>
        <v>-2.6153569877870928</v>
      </c>
      <c r="H9" s="1">
        <f t="shared" si="3"/>
        <v>14.311037617062246</v>
      </c>
      <c r="I9" s="1">
        <f t="shared" si="4"/>
        <v>0.49999999999999994</v>
      </c>
      <c r="J9" s="1">
        <f t="shared" si="5"/>
        <v>0.31444260859428547</v>
      </c>
      <c r="K9" s="1">
        <f t="shared" si="6"/>
        <v>34.938067621587273</v>
      </c>
    </row>
    <row r="10" spans="1:13" x14ac:dyDescent="0.3">
      <c r="A10" s="4">
        <v>741</v>
      </c>
      <c r="B10" s="4">
        <v>50</v>
      </c>
      <c r="C10" s="4">
        <v>0.35</v>
      </c>
      <c r="D10" s="5">
        <v>5.18</v>
      </c>
      <c r="E10" s="1">
        <f t="shared" si="0"/>
        <v>3.8470768123342691</v>
      </c>
      <c r="F10" s="1">
        <f t="shared" si="1"/>
        <v>52.928571428571431</v>
      </c>
      <c r="G10" s="1">
        <f t="shared" si="2"/>
        <v>-2.6216297052957938</v>
      </c>
      <c r="H10" s="1">
        <f t="shared" si="3"/>
        <v>15.553638749470721</v>
      </c>
      <c r="I10" s="1">
        <f t="shared" si="4"/>
        <v>0.55555555555555547</v>
      </c>
      <c r="J10" s="1">
        <f t="shared" si="5"/>
        <v>0.3214681837824056</v>
      </c>
      <c r="K10" s="1">
        <f t="shared" si="6"/>
        <v>35.718687086933954</v>
      </c>
    </row>
    <row r="11" spans="1:13" x14ac:dyDescent="0.3">
      <c r="A11" s="4">
        <v>750</v>
      </c>
      <c r="B11" s="4">
        <v>56</v>
      </c>
      <c r="C11" s="4">
        <v>0.38</v>
      </c>
      <c r="D11" s="5">
        <v>5.68</v>
      </c>
      <c r="E11" s="1">
        <f t="shared" si="0"/>
        <v>3.8661826678330438</v>
      </c>
      <c r="F11" s="1">
        <f t="shared" si="1"/>
        <v>53.571428571428569</v>
      </c>
      <c r="G11" s="1">
        <f t="shared" si="2"/>
        <v>-2.6287482474177146</v>
      </c>
      <c r="H11" s="1">
        <f t="shared" si="3"/>
        <v>16.670674569237963</v>
      </c>
      <c r="I11" s="1">
        <f t="shared" si="4"/>
        <v>0.62222222222222212</v>
      </c>
      <c r="J11" s="1">
        <f t="shared" si="5"/>
        <v>0.33591922010963843</v>
      </c>
      <c r="K11" s="1">
        <f t="shared" si="6"/>
        <v>37.324357789959819</v>
      </c>
    </row>
    <row r="12" spans="1:13" x14ac:dyDescent="0.3">
      <c r="A12" s="4">
        <v>760</v>
      </c>
      <c r="B12" s="4">
        <v>63</v>
      </c>
      <c r="C12" s="4">
        <v>0.41</v>
      </c>
      <c r="D12" s="5">
        <v>6.3</v>
      </c>
      <c r="E12" s="1">
        <f t="shared" si="0"/>
        <v>3.9199303129694263</v>
      </c>
      <c r="F12" s="1">
        <f t="shared" si="1"/>
        <v>54.285714285714285</v>
      </c>
      <c r="G12" s="1">
        <f t="shared" si="2"/>
        <v>-2.6281872273244828</v>
      </c>
      <c r="H12" s="1">
        <f t="shared" si="3"/>
        <v>20.225387410875619</v>
      </c>
      <c r="I12" s="1">
        <f t="shared" si="4"/>
        <v>0.7</v>
      </c>
      <c r="J12" s="1">
        <f t="shared" si="5"/>
        <v>0.31148970707044932</v>
      </c>
      <c r="K12" s="1">
        <f t="shared" si="6"/>
        <v>34.609967452272144</v>
      </c>
    </row>
    <row r="13" spans="1:13" x14ac:dyDescent="0.3">
      <c r="A13" s="4">
        <f>0.42*10^(-4)</f>
        <v>4.1999999999999998E-5</v>
      </c>
      <c r="B13" s="4"/>
      <c r="C13" s="4"/>
      <c r="D13" s="5"/>
    </row>
    <row r="14" spans="1:13" x14ac:dyDescent="0.3">
      <c r="A14" s="4" t="s">
        <v>0</v>
      </c>
      <c r="B14" s="4" t="s">
        <v>1</v>
      </c>
      <c r="C14" s="4" t="s">
        <v>2</v>
      </c>
      <c r="D14" s="5" t="s">
        <v>3</v>
      </c>
      <c r="E14" t="s">
        <v>8</v>
      </c>
      <c r="F14" t="s">
        <v>9</v>
      </c>
      <c r="G14" t="s">
        <v>19</v>
      </c>
      <c r="H14" t="s">
        <v>12</v>
      </c>
      <c r="I14" t="s">
        <v>11</v>
      </c>
      <c r="J14" t="s">
        <v>10</v>
      </c>
      <c r="K14" t="s">
        <v>20</v>
      </c>
      <c r="L14" t="s">
        <v>13</v>
      </c>
    </row>
    <row r="15" spans="1:13" x14ac:dyDescent="0.3">
      <c r="A15" s="4">
        <v>605</v>
      </c>
      <c r="B15" s="4">
        <v>3</v>
      </c>
      <c r="C15" s="4">
        <v>0.04</v>
      </c>
      <c r="D15" s="5">
        <v>0.89</v>
      </c>
      <c r="E15" s="1">
        <f>(((D15*10^(6))/(C15*10^(6))))^(1/2)</f>
        <v>4.7169905660283016</v>
      </c>
      <c r="F15" s="1">
        <f>A15/14</f>
        <v>43.214285714285715</v>
      </c>
      <c r="G15" s="1">
        <f>LN(E15/F15)</f>
        <v>-2.2150001241094581</v>
      </c>
      <c r="H15" s="1">
        <f>E15^(14)*10^(-7)</f>
        <v>269.96664364946866</v>
      </c>
      <c r="I15" s="1">
        <f>(B15*10^(-6))/(0.42*10^(-4))</f>
        <v>7.1428571428571438E-2</v>
      </c>
      <c r="J15" s="1">
        <f>(B15*10^(-6))/(E15^(14))*10^(12)</f>
        <v>1.111248397003918E-3</v>
      </c>
      <c r="K15" s="1">
        <f>I15/(H15*10^(6))*10^9</f>
        <v>0.26458295166759954</v>
      </c>
      <c r="L15" s="1">
        <f>AVERAGE(K15:K24)</f>
        <v>42.707249586029477</v>
      </c>
      <c r="M15">
        <f>_xlfn.STDEV.S(K15:K24)</f>
        <v>26.025352620666837</v>
      </c>
    </row>
    <row r="16" spans="1:13" x14ac:dyDescent="0.3">
      <c r="A16" s="4">
        <v>650</v>
      </c>
      <c r="B16" s="4">
        <v>6</v>
      </c>
      <c r="C16" s="4">
        <v>7.0000000000000007E-2</v>
      </c>
      <c r="D16" s="5">
        <v>1.46</v>
      </c>
      <c r="E16" s="1">
        <f t="shared" ref="E16:E24" si="7">(((D16*10^(6))/(C16*10^(6))))^(1/2)</f>
        <v>4.5669621037559374</v>
      </c>
      <c r="F16" s="1">
        <f t="shared" ref="F16" si="8">A16/14</f>
        <v>46.428571428571431</v>
      </c>
      <c r="G16" s="1">
        <f t="shared" ref="G16:G24" si="9">LN(E16/F16)</f>
        <v>-2.3190667969479128</v>
      </c>
      <c r="H16" s="1">
        <f t="shared" ref="H16:H24" si="10">E16^(14)*10^(-7)</f>
        <v>171.70530384502277</v>
      </c>
      <c r="I16" s="1">
        <f t="shared" ref="I16:I24" si="11">(B16*10^(-6))/(0.42*10^(-4))</f>
        <v>0.14285714285714288</v>
      </c>
      <c r="J16" s="1">
        <f t="shared" ref="J16:J24" si="12">(B16*10^(-6))/(E16^(14))*10^(12)</f>
        <v>3.4943591523622711E-3</v>
      </c>
      <c r="K16" s="1">
        <f>I16/(H16*10^(6))*10^9</f>
        <v>0.83199027437196948</v>
      </c>
    </row>
    <row r="17" spans="1:13" x14ac:dyDescent="0.3">
      <c r="A17" s="4">
        <v>670</v>
      </c>
      <c r="B17" s="4">
        <v>8</v>
      </c>
      <c r="C17" s="4">
        <v>0.18</v>
      </c>
      <c r="D17" s="5">
        <v>2.2200000000000002</v>
      </c>
      <c r="E17" s="1">
        <f t="shared" si="7"/>
        <v>3.5118845842842465</v>
      </c>
      <c r="F17" s="1">
        <f>A17/14</f>
        <v>47.857142857142854</v>
      </c>
      <c r="G17" s="1">
        <f t="shared" si="9"/>
        <v>-2.6120675707816954</v>
      </c>
      <c r="H17" s="1">
        <f t="shared" si="10"/>
        <v>4.3407351226794759</v>
      </c>
      <c r="I17" s="1">
        <f t="shared" si="11"/>
        <v>0.19047619047619047</v>
      </c>
      <c r="J17" s="1">
        <f t="shared" si="12"/>
        <v>0.18430057983039771</v>
      </c>
      <c r="K17" s="1">
        <f t="shared" ref="K17:K24" si="13">I17/(H17*10^(6))*10^9</f>
        <v>43.881090435808986</v>
      </c>
    </row>
    <row r="18" spans="1:13" x14ac:dyDescent="0.3">
      <c r="A18" s="4">
        <v>690</v>
      </c>
      <c r="B18" s="4">
        <v>10</v>
      </c>
      <c r="C18" s="4">
        <v>0.21</v>
      </c>
      <c r="D18" s="5">
        <v>2.88</v>
      </c>
      <c r="E18" s="1">
        <f t="shared" si="7"/>
        <v>3.7032803990902057</v>
      </c>
      <c r="F18" s="1">
        <f t="shared" ref="F18:F24" si="14">A18/14</f>
        <v>49.285714285714285</v>
      </c>
      <c r="G18" s="1">
        <f t="shared" si="9"/>
        <v>-2.588415246769785</v>
      </c>
      <c r="H18" s="1">
        <f t="shared" si="10"/>
        <v>9.1245688216420966</v>
      </c>
      <c r="I18" s="1">
        <f t="shared" si="11"/>
        <v>0.23809523809523808</v>
      </c>
      <c r="J18" s="1">
        <f t="shared" si="12"/>
        <v>0.10959421968829376</v>
      </c>
      <c r="K18" s="1">
        <f t="shared" si="13"/>
        <v>26.093861830546139</v>
      </c>
    </row>
    <row r="19" spans="1:13" x14ac:dyDescent="0.3">
      <c r="A19" s="4">
        <v>730</v>
      </c>
      <c r="B19" s="4">
        <v>18</v>
      </c>
      <c r="C19" s="4">
        <v>0.25</v>
      </c>
      <c r="D19" s="5">
        <v>3.44</v>
      </c>
      <c r="E19" s="1">
        <f t="shared" si="7"/>
        <v>3.7094473981982814</v>
      </c>
      <c r="F19" s="1">
        <f t="shared" si="14"/>
        <v>52.142857142857146</v>
      </c>
      <c r="G19" s="1">
        <f t="shared" si="9"/>
        <v>-2.6431042882745794</v>
      </c>
      <c r="H19" s="1">
        <f t="shared" si="10"/>
        <v>9.3396163611896554</v>
      </c>
      <c r="I19" s="1">
        <f t="shared" si="11"/>
        <v>0.4285714285714286</v>
      </c>
      <c r="J19" s="1">
        <f t="shared" si="12"/>
        <v>0.19272740232455554</v>
      </c>
      <c r="K19" s="1">
        <f t="shared" si="13"/>
        <v>45.887476743941789</v>
      </c>
    </row>
    <row r="20" spans="1:13" x14ac:dyDescent="0.3">
      <c r="A20" s="4">
        <v>750</v>
      </c>
      <c r="B20" s="4">
        <v>23</v>
      </c>
      <c r="C20" s="4">
        <v>0.28999999999999998</v>
      </c>
      <c r="D20" s="5">
        <v>4.0599999999999996</v>
      </c>
      <c r="E20" s="1">
        <f t="shared" si="7"/>
        <v>3.7416573867739413</v>
      </c>
      <c r="F20" s="1">
        <f t="shared" si="14"/>
        <v>53.571428571428569</v>
      </c>
      <c r="G20" s="1">
        <f t="shared" si="9"/>
        <v>-2.6614872121074682</v>
      </c>
      <c r="H20" s="1">
        <f t="shared" si="10"/>
        <v>10.541350399999999</v>
      </c>
      <c r="I20" s="1">
        <f t="shared" si="11"/>
        <v>0.54761904761904767</v>
      </c>
      <c r="J20" s="1">
        <f t="shared" si="12"/>
        <v>0.21818836417770537</v>
      </c>
      <c r="K20" s="1">
        <f t="shared" si="13"/>
        <v>51.949610518501288</v>
      </c>
    </row>
    <row r="21" spans="1:13" x14ac:dyDescent="0.3">
      <c r="A21" s="4">
        <v>773</v>
      </c>
      <c r="B21" s="4">
        <v>31</v>
      </c>
      <c r="C21" s="4">
        <v>0.32</v>
      </c>
      <c r="D21" s="5">
        <v>4.68</v>
      </c>
      <c r="E21" s="1">
        <f t="shared" si="7"/>
        <v>3.8242646351945888</v>
      </c>
      <c r="F21" s="1">
        <f t="shared" si="14"/>
        <v>55.214285714285715</v>
      </c>
      <c r="G21" s="1">
        <f t="shared" si="9"/>
        <v>-2.669855522413203</v>
      </c>
      <c r="H21" s="1">
        <f t="shared" si="10"/>
        <v>14.311037617062246</v>
      </c>
      <c r="I21" s="1">
        <f t="shared" si="11"/>
        <v>0.73809523809523814</v>
      </c>
      <c r="J21" s="1">
        <f t="shared" si="12"/>
        <v>0.21661601925384111</v>
      </c>
      <c r="K21" s="1">
        <f t="shared" si="13"/>
        <v>51.575242679485982</v>
      </c>
    </row>
    <row r="22" spans="1:13" x14ac:dyDescent="0.3">
      <c r="A22" s="4">
        <v>799</v>
      </c>
      <c r="B22" s="4">
        <v>42</v>
      </c>
      <c r="C22" s="4">
        <v>0.35</v>
      </c>
      <c r="D22" s="5">
        <v>5.18</v>
      </c>
      <c r="E22" s="1">
        <f t="shared" si="7"/>
        <v>3.8470768123342691</v>
      </c>
      <c r="F22" s="1">
        <f t="shared" si="14"/>
        <v>57.071428571428569</v>
      </c>
      <c r="G22" s="1">
        <f t="shared" si="9"/>
        <v>-2.6969900257659813</v>
      </c>
      <c r="H22" s="1">
        <f t="shared" si="10"/>
        <v>15.553638749470721</v>
      </c>
      <c r="I22" s="1">
        <f t="shared" si="11"/>
        <v>1</v>
      </c>
      <c r="J22" s="1">
        <f t="shared" si="12"/>
        <v>0.27003327437722074</v>
      </c>
      <c r="K22" s="1">
        <f t="shared" si="13"/>
        <v>64.293636756481121</v>
      </c>
    </row>
    <row r="23" spans="1:13" x14ac:dyDescent="0.3">
      <c r="A23" s="4">
        <v>814</v>
      </c>
      <c r="B23" s="4">
        <v>51</v>
      </c>
      <c r="C23" s="4">
        <v>0.38</v>
      </c>
      <c r="D23" s="5">
        <v>5.68</v>
      </c>
      <c r="E23" s="1">
        <f t="shared" si="7"/>
        <v>3.8661826678330438</v>
      </c>
      <c r="F23" s="1">
        <f t="shared" si="14"/>
        <v>58.142857142857146</v>
      </c>
      <c r="G23" s="1">
        <f t="shared" si="9"/>
        <v>-2.710635406889899</v>
      </c>
      <c r="H23" s="1">
        <f t="shared" si="10"/>
        <v>16.670674569237963</v>
      </c>
      <c r="I23" s="1">
        <f t="shared" si="11"/>
        <v>1.2142857142857144</v>
      </c>
      <c r="J23" s="1">
        <f t="shared" si="12"/>
        <v>0.30592643259984931</v>
      </c>
      <c r="K23" s="1">
        <f t="shared" si="13"/>
        <v>72.839626809487939</v>
      </c>
    </row>
    <row r="24" spans="1:13" x14ac:dyDescent="0.3">
      <c r="A24" s="4">
        <v>826</v>
      </c>
      <c r="B24" s="4">
        <v>59</v>
      </c>
      <c r="C24" s="4">
        <v>0.41</v>
      </c>
      <c r="D24" s="5">
        <v>6.3</v>
      </c>
      <c r="E24" s="1">
        <f t="shared" si="7"/>
        <v>3.9199303129694263</v>
      </c>
      <c r="F24" s="1">
        <f t="shared" si="14"/>
        <v>59</v>
      </c>
      <c r="G24" s="1">
        <f t="shared" si="9"/>
        <v>-2.7114635675650844</v>
      </c>
      <c r="H24" s="1">
        <f t="shared" si="10"/>
        <v>20.225387410875619</v>
      </c>
      <c r="I24" s="1">
        <f t="shared" si="11"/>
        <v>1.4047619047619049</v>
      </c>
      <c r="J24" s="1">
        <f t="shared" si="12"/>
        <v>0.29171258281200813</v>
      </c>
      <c r="K24" s="1">
        <f t="shared" si="13"/>
        <v>69.455376860001934</v>
      </c>
    </row>
    <row r="25" spans="1:13" x14ac:dyDescent="0.3">
      <c r="A25" s="4">
        <f>0.21*10^(-4)</f>
        <v>2.0999999999999999E-5</v>
      </c>
      <c r="B25" s="4"/>
      <c r="C25" s="4"/>
      <c r="D25" s="5"/>
    </row>
    <row r="26" spans="1:13" x14ac:dyDescent="0.3">
      <c r="A26" s="4" t="s">
        <v>0</v>
      </c>
      <c r="B26" s="4" t="s">
        <v>1</v>
      </c>
      <c r="C26" s="4" t="s">
        <v>2</v>
      </c>
      <c r="D26" s="5" t="s">
        <v>3</v>
      </c>
      <c r="E26" t="s">
        <v>8</v>
      </c>
      <c r="F26" t="s">
        <v>9</v>
      </c>
      <c r="G26" t="s">
        <v>19</v>
      </c>
      <c r="H26" t="s">
        <v>12</v>
      </c>
      <c r="I26" t="s">
        <v>11</v>
      </c>
      <c r="J26" t="s">
        <v>10</v>
      </c>
      <c r="K26" t="s">
        <v>20</v>
      </c>
      <c r="L26" t="s">
        <v>13</v>
      </c>
    </row>
    <row r="27" spans="1:13" x14ac:dyDescent="0.3">
      <c r="A27" s="4">
        <v>635</v>
      </c>
      <c r="B27" s="4">
        <v>2</v>
      </c>
      <c r="C27" s="4">
        <v>0.02</v>
      </c>
      <c r="D27" s="5">
        <v>0.39</v>
      </c>
      <c r="E27" s="1">
        <f>(((D27*10^(6))/(C27*10^(6))))^(1/2)</f>
        <v>4.4158804331639239</v>
      </c>
      <c r="F27" s="1">
        <f>A27/14</f>
        <v>45.357142857142854</v>
      </c>
      <c r="G27" s="1">
        <f>LN(E27/F27)</f>
        <v>-2.3293604364925824</v>
      </c>
      <c r="H27" s="1">
        <f>E27^(14)*10^(-7)</f>
        <v>107.21172396796887</v>
      </c>
      <c r="I27" s="1">
        <f>(B27*10^(-6))/(0.21*10^(-4))</f>
        <v>9.5238095238095233E-2</v>
      </c>
      <c r="J27" s="1">
        <f>(B27*10^(-6))/(E27^(14))*10^(12)</f>
        <v>1.8654676242287926E-3</v>
      </c>
      <c r="K27" s="1">
        <f>I27/(H27*10^(6))*10^9</f>
        <v>0.88831791629942503</v>
      </c>
      <c r="L27" s="1">
        <f>AVERAGE(K27:K36)</f>
        <v>12.267756844186348</v>
      </c>
      <c r="M27">
        <f>_xlfn.STDEV.S(K27:K36)</f>
        <v>4.7091899887461874</v>
      </c>
    </row>
    <row r="28" spans="1:13" x14ac:dyDescent="0.3">
      <c r="A28" s="4">
        <v>711</v>
      </c>
      <c r="B28" s="4">
        <v>6</v>
      </c>
      <c r="C28" s="4">
        <v>0.05</v>
      </c>
      <c r="D28" s="5">
        <v>0.79</v>
      </c>
      <c r="E28" s="1">
        <f t="shared" ref="E28:E36" si="15">(((D28*10^(6))/(C28*10^(6))))^(1/2)</f>
        <v>3.9749213828703582</v>
      </c>
      <c r="F28" s="1">
        <f t="shared" ref="F28" si="16">A28/14</f>
        <v>50.785714285714285</v>
      </c>
      <c r="G28" s="1">
        <f t="shared" ref="G28:G36" si="17">LN(E28/F28)</f>
        <v>-2.5476101301715217</v>
      </c>
      <c r="H28" s="1">
        <f t="shared" ref="H28:H36" si="18">E28^(14)*10^(-7)</f>
        <v>24.581003502283526</v>
      </c>
      <c r="I28" s="1">
        <f t="shared" ref="I28:I36" si="19">(B28*10^(-6))/(0.21*10^(-4))</f>
        <v>0.28571428571428575</v>
      </c>
      <c r="J28" s="1">
        <f t="shared" ref="J28:J36" si="20">(B28*10^(-6))/(E28^(14))*10^(12)</f>
        <v>2.4409092978822499E-2</v>
      </c>
      <c r="K28" s="1">
        <f>I28/(H28*10^(6))*10^9</f>
        <v>11.623377608963096</v>
      </c>
    </row>
    <row r="29" spans="1:13" x14ac:dyDescent="0.3">
      <c r="A29" s="4">
        <v>755</v>
      </c>
      <c r="B29" s="4">
        <v>10</v>
      </c>
      <c r="C29" s="4">
        <v>7.0000000000000007E-2</v>
      </c>
      <c r="D29" s="5">
        <v>1.1499999999999999</v>
      </c>
      <c r="E29" s="1">
        <f t="shared" si="15"/>
        <v>4.0532174168888879</v>
      </c>
      <c r="F29" s="1">
        <f>A29/14</f>
        <v>53.928571428571431</v>
      </c>
      <c r="G29" s="1">
        <f t="shared" si="17"/>
        <v>-2.5881494299797976</v>
      </c>
      <c r="H29" s="1">
        <f t="shared" si="18"/>
        <v>32.299708460502401</v>
      </c>
      <c r="I29" s="1">
        <f t="shared" si="19"/>
        <v>0.47619047619047616</v>
      </c>
      <c r="J29" s="1">
        <f t="shared" si="20"/>
        <v>3.0960031766938293E-2</v>
      </c>
      <c r="K29" s="1">
        <f t="shared" ref="K29:K36" si="21">I29/(H29*10^(6))*10^9</f>
        <v>14.742872269970617</v>
      </c>
    </row>
    <row r="30" spans="1:13" x14ac:dyDescent="0.3">
      <c r="A30" s="4">
        <v>804</v>
      </c>
      <c r="B30" s="4">
        <v>17</v>
      </c>
      <c r="C30" s="4">
        <v>0.1</v>
      </c>
      <c r="D30" s="5">
        <v>1.73</v>
      </c>
      <c r="E30" s="1">
        <f t="shared" si="15"/>
        <v>4.1593268686170841</v>
      </c>
      <c r="F30" s="1">
        <f t="shared" ref="F30:F36" si="22">A30/14</f>
        <v>57.428571428571431</v>
      </c>
      <c r="G30" s="1">
        <f t="shared" si="17"/>
        <v>-2.625188688811841</v>
      </c>
      <c r="H30" s="1">
        <f t="shared" si="18"/>
        <v>46.379143264513921</v>
      </c>
      <c r="I30" s="1">
        <f t="shared" si="19"/>
        <v>0.80952380952380953</v>
      </c>
      <c r="J30" s="1">
        <f t="shared" si="20"/>
        <v>3.6654407139528188E-2</v>
      </c>
      <c r="K30" s="1">
        <f t="shared" si="21"/>
        <v>17.45447959025152</v>
      </c>
    </row>
    <row r="31" spans="1:13" x14ac:dyDescent="0.3">
      <c r="A31" s="4">
        <v>822</v>
      </c>
      <c r="B31" s="4">
        <v>21</v>
      </c>
      <c r="C31" s="4">
        <v>0.11</v>
      </c>
      <c r="D31" s="5">
        <v>2.0299999999999998</v>
      </c>
      <c r="E31" s="1">
        <f t="shared" si="15"/>
        <v>4.2958754002584216</v>
      </c>
      <c r="F31" s="1">
        <f t="shared" si="22"/>
        <v>58.714285714285715</v>
      </c>
      <c r="G31" s="1">
        <f t="shared" si="17"/>
        <v>-2.6150277123192129</v>
      </c>
      <c r="H31" s="1">
        <f t="shared" si="18"/>
        <v>72.89931866017281</v>
      </c>
      <c r="I31" s="1">
        <f t="shared" si="19"/>
        <v>1</v>
      </c>
      <c r="J31" s="1">
        <f t="shared" si="20"/>
        <v>2.880685359748494E-2</v>
      </c>
      <c r="K31" s="1">
        <f t="shared" si="21"/>
        <v>13.717549332135684</v>
      </c>
    </row>
    <row r="32" spans="1:13" x14ac:dyDescent="0.3">
      <c r="A32" s="4">
        <v>850</v>
      </c>
      <c r="B32" s="4">
        <v>29</v>
      </c>
      <c r="C32" s="4">
        <v>0.14000000000000001</v>
      </c>
      <c r="D32" s="5">
        <v>2.63</v>
      </c>
      <c r="E32" s="1">
        <f t="shared" si="15"/>
        <v>4.334248987508019</v>
      </c>
      <c r="F32" s="1">
        <f t="shared" si="22"/>
        <v>60.714285714285715</v>
      </c>
      <c r="G32" s="1">
        <f t="shared" si="17"/>
        <v>-2.6396306685878503</v>
      </c>
      <c r="H32" s="1">
        <f t="shared" si="18"/>
        <v>82.564620620003154</v>
      </c>
      <c r="I32" s="1">
        <f t="shared" si="19"/>
        <v>1.3809523809523809</v>
      </c>
      <c r="J32" s="1">
        <f t="shared" si="20"/>
        <v>3.5124003213761627E-2</v>
      </c>
      <c r="K32" s="1">
        <f t="shared" si="21"/>
        <v>16.725715816076967</v>
      </c>
    </row>
    <row r="33" spans="1:11" x14ac:dyDescent="0.3">
      <c r="A33" s="4">
        <v>872</v>
      </c>
      <c r="B33" s="4">
        <v>35</v>
      </c>
      <c r="C33" s="4">
        <v>0.15</v>
      </c>
      <c r="D33" s="5">
        <v>3.14</v>
      </c>
      <c r="E33" s="1">
        <f t="shared" si="15"/>
        <v>4.575295983139597</v>
      </c>
      <c r="F33" s="1">
        <f t="shared" si="22"/>
        <v>62.285714285714285</v>
      </c>
      <c r="G33" s="1">
        <f t="shared" si="17"/>
        <v>-2.6110607018906995</v>
      </c>
      <c r="H33" s="1">
        <f t="shared" si="18"/>
        <v>176.14435235104818</v>
      </c>
      <c r="I33" s="1">
        <f t="shared" si="19"/>
        <v>1.6666666666666665</v>
      </c>
      <c r="J33" s="1">
        <f t="shared" si="20"/>
        <v>1.9870066529437451E-2</v>
      </c>
      <c r="K33" s="1">
        <f t="shared" si="21"/>
        <v>9.4619364425892627</v>
      </c>
    </row>
    <row r="34" spans="1:11" x14ac:dyDescent="0.3">
      <c r="A34" s="4">
        <v>885</v>
      </c>
      <c r="B34" s="4">
        <v>41</v>
      </c>
      <c r="C34" s="4">
        <v>0.18</v>
      </c>
      <c r="D34" s="5">
        <v>3.63</v>
      </c>
      <c r="E34" s="1">
        <f t="shared" si="15"/>
        <v>4.4907311951024935</v>
      </c>
      <c r="F34" s="1">
        <f t="shared" si="22"/>
        <v>63.214285714285715</v>
      </c>
      <c r="G34" s="1">
        <f t="shared" si="17"/>
        <v>-2.6445147772083279</v>
      </c>
      <c r="H34" s="1">
        <f t="shared" si="18"/>
        <v>135.65594763918949</v>
      </c>
      <c r="I34" s="1">
        <f t="shared" si="19"/>
        <v>1.9523809523809526</v>
      </c>
      <c r="J34" s="1">
        <f t="shared" si="20"/>
        <v>3.0223518182224952E-2</v>
      </c>
      <c r="K34" s="1">
        <f t="shared" si="21"/>
        <v>14.392151515345219</v>
      </c>
    </row>
    <row r="35" spans="1:11" x14ac:dyDescent="0.3">
      <c r="A35" s="4">
        <v>897</v>
      </c>
      <c r="B35" s="4">
        <v>48</v>
      </c>
      <c r="C35" s="4">
        <v>0.19</v>
      </c>
      <c r="D35" s="5">
        <v>4.08</v>
      </c>
      <c r="E35" s="1">
        <f t="shared" si="15"/>
        <v>4.6339706743273972</v>
      </c>
      <c r="F35" s="1">
        <f t="shared" si="22"/>
        <v>64.071428571428569</v>
      </c>
      <c r="G35" s="1">
        <f t="shared" si="17"/>
        <v>-2.626584434824677</v>
      </c>
      <c r="H35" s="1">
        <f t="shared" si="18"/>
        <v>210.54548608752663</v>
      </c>
      <c r="I35" s="1">
        <f t="shared" si="19"/>
        <v>2.285714285714286</v>
      </c>
      <c r="J35" s="1">
        <f t="shared" si="20"/>
        <v>2.2797924045755008E-2</v>
      </c>
      <c r="K35" s="1">
        <f t="shared" si="21"/>
        <v>10.856154307502386</v>
      </c>
    </row>
    <row r="36" spans="1:11" x14ac:dyDescent="0.3">
      <c r="A36" s="4">
        <v>915</v>
      </c>
      <c r="B36" s="4">
        <v>58</v>
      </c>
      <c r="C36" s="4">
        <v>0.22</v>
      </c>
      <c r="D36" s="5">
        <v>4.74</v>
      </c>
      <c r="E36" s="1">
        <f t="shared" si="15"/>
        <v>4.6417081495344519</v>
      </c>
      <c r="F36" s="1">
        <f t="shared" si="22"/>
        <v>65.357142857142861</v>
      </c>
      <c r="G36" s="1">
        <f t="shared" si="17"/>
        <v>-2.6447843014918826</v>
      </c>
      <c r="H36" s="1">
        <f t="shared" si="18"/>
        <v>215.52101612250314</v>
      </c>
      <c r="I36" s="1">
        <f t="shared" si="19"/>
        <v>2.7619047619047619</v>
      </c>
      <c r="J36" s="1">
        <f t="shared" si="20"/>
        <v>2.6911528649731557E-2</v>
      </c>
      <c r="K36" s="1">
        <f t="shared" si="21"/>
        <v>12.815013642729314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C0EF1-E98E-488A-BFA9-61CB09BC62FA}">
  <dimension ref="A1:Y35"/>
  <sheetViews>
    <sheetView topLeftCell="F1" zoomScale="85" zoomScaleNormal="85" workbookViewId="0">
      <selection activeCell="K25" sqref="K25:Y25"/>
    </sheetView>
  </sheetViews>
  <sheetFormatPr defaultRowHeight="14.4" x14ac:dyDescent="0.3"/>
  <cols>
    <col min="1" max="2" width="10.109375" customWidth="1"/>
    <col min="3" max="3" width="14.88671875" customWidth="1"/>
    <col min="4" max="4" width="12.21875" customWidth="1"/>
    <col min="5" max="5" width="17.77734375" customWidth="1"/>
    <col min="7" max="7" width="17" customWidth="1"/>
    <col min="11" max="11" width="11.109375" customWidth="1"/>
    <col min="15" max="15" width="16.88671875" customWidth="1"/>
    <col min="17" max="17" width="14.44140625" customWidth="1"/>
    <col min="18" max="18" width="13.6640625" customWidth="1"/>
    <col min="19" max="19" width="17.109375" customWidth="1"/>
    <col min="21" max="21" width="9.88671875" customWidth="1"/>
    <col min="22" max="22" width="8.5546875" customWidth="1"/>
    <col min="23" max="23" width="23.88671875" customWidth="1"/>
    <col min="24" max="24" width="14.33203125" customWidth="1"/>
    <col min="28" max="28" width="23.21875" customWidth="1"/>
  </cols>
  <sheetData>
    <row r="1" spans="1:25" x14ac:dyDescent="0.3">
      <c r="A1" t="s">
        <v>0</v>
      </c>
      <c r="B1" t="s">
        <v>14</v>
      </c>
      <c r="C1" t="s">
        <v>1</v>
      </c>
      <c r="D1" t="s">
        <v>14</v>
      </c>
      <c r="E1" t="s">
        <v>2</v>
      </c>
      <c r="F1" t="s">
        <v>14</v>
      </c>
      <c r="G1" t="s">
        <v>3</v>
      </c>
      <c r="H1" s="6" t="s">
        <v>15</v>
      </c>
      <c r="I1" s="6" t="s">
        <v>16</v>
      </c>
      <c r="J1" s="8"/>
      <c r="K1" t="s">
        <v>8</v>
      </c>
      <c r="L1" t="s">
        <v>14</v>
      </c>
      <c r="M1" t="s">
        <v>9</v>
      </c>
      <c r="N1" t="s">
        <v>14</v>
      </c>
      <c r="O1" t="s">
        <v>19</v>
      </c>
      <c r="P1" t="s">
        <v>14</v>
      </c>
      <c r="Q1" t="s">
        <v>12</v>
      </c>
      <c r="R1" t="s">
        <v>14</v>
      </c>
      <c r="S1" t="s">
        <v>21</v>
      </c>
      <c r="T1" t="s">
        <v>14</v>
      </c>
      <c r="U1" t="s">
        <v>10</v>
      </c>
      <c r="V1" t="s">
        <v>14</v>
      </c>
      <c r="W1" t="s">
        <v>20</v>
      </c>
      <c r="X1" s="6" t="s">
        <v>15</v>
      </c>
      <c r="Y1" t="s">
        <v>16</v>
      </c>
    </row>
    <row r="2" spans="1:25" x14ac:dyDescent="0.3">
      <c r="A2">
        <v>604</v>
      </c>
      <c r="B2" t="s">
        <v>14</v>
      </c>
      <c r="C2">
        <v>5.5</v>
      </c>
      <c r="D2" t="s">
        <v>14</v>
      </c>
      <c r="E2">
        <v>0.08</v>
      </c>
      <c r="F2" t="s">
        <v>14</v>
      </c>
      <c r="G2">
        <v>0.89</v>
      </c>
      <c r="H2" s="6" t="s">
        <v>15</v>
      </c>
      <c r="I2" s="6" t="s">
        <v>16</v>
      </c>
      <c r="J2" s="8"/>
      <c r="K2" s="1">
        <v>3.335</v>
      </c>
      <c r="L2" t="s">
        <v>14</v>
      </c>
      <c r="M2" s="1">
        <v>43.143000000000001</v>
      </c>
      <c r="N2" t="s">
        <v>14</v>
      </c>
      <c r="O2" s="1">
        <v>-2.56</v>
      </c>
      <c r="P2" t="s">
        <v>14</v>
      </c>
      <c r="Q2" s="1">
        <v>2.109</v>
      </c>
      <c r="R2" t="s">
        <v>14</v>
      </c>
      <c r="S2" s="1">
        <v>6.0999999999999999E-2</v>
      </c>
      <c r="T2" t="s">
        <v>14</v>
      </c>
      <c r="U2" s="1">
        <v>0.26100000000000001</v>
      </c>
      <c r="V2" t="s">
        <v>14</v>
      </c>
      <c r="W2" s="1">
        <v>28.975000000000001</v>
      </c>
      <c r="X2" s="6" t="s">
        <v>15</v>
      </c>
      <c r="Y2" t="s">
        <v>16</v>
      </c>
    </row>
    <row r="3" spans="1:25" x14ac:dyDescent="0.3">
      <c r="A3">
        <v>650</v>
      </c>
      <c r="B3" t="s">
        <v>14</v>
      </c>
      <c r="C3">
        <v>14</v>
      </c>
      <c r="D3" t="s">
        <v>14</v>
      </c>
      <c r="E3">
        <v>0.14000000000000001</v>
      </c>
      <c r="F3" t="s">
        <v>14</v>
      </c>
      <c r="G3">
        <v>1.46</v>
      </c>
      <c r="H3" s="6" t="s">
        <v>15</v>
      </c>
      <c r="I3" s="6" t="s">
        <v>16</v>
      </c>
      <c r="J3" s="8"/>
      <c r="K3" s="1">
        <v>3.2290000000000001</v>
      </c>
      <c r="L3" t="s">
        <v>14</v>
      </c>
      <c r="M3" s="1">
        <v>46.429000000000002</v>
      </c>
      <c r="N3" t="s">
        <v>14</v>
      </c>
      <c r="O3" s="1">
        <v>-2.6659999999999999</v>
      </c>
      <c r="P3" t="s">
        <v>14</v>
      </c>
      <c r="Q3" s="1">
        <v>1.341</v>
      </c>
      <c r="R3" t="s">
        <v>14</v>
      </c>
      <c r="S3" s="1">
        <v>0.156</v>
      </c>
      <c r="T3" t="s">
        <v>14</v>
      </c>
      <c r="U3" s="1">
        <v>1.044</v>
      </c>
      <c r="V3" t="s">
        <v>14</v>
      </c>
      <c r="W3" s="1">
        <v>115.961</v>
      </c>
      <c r="X3" s="6" t="s">
        <v>15</v>
      </c>
      <c r="Y3" t="s">
        <v>16</v>
      </c>
    </row>
    <row r="4" spans="1:25" x14ac:dyDescent="0.3">
      <c r="A4">
        <v>670</v>
      </c>
      <c r="B4" t="s">
        <v>14</v>
      </c>
      <c r="C4">
        <v>19</v>
      </c>
      <c r="D4" t="s">
        <v>14</v>
      </c>
      <c r="E4">
        <v>0.18</v>
      </c>
      <c r="F4" t="s">
        <v>14</v>
      </c>
      <c r="G4">
        <v>2.2200000000000002</v>
      </c>
      <c r="H4" s="6" t="s">
        <v>15</v>
      </c>
      <c r="I4" s="6" t="s">
        <v>16</v>
      </c>
      <c r="J4" s="8"/>
      <c r="K4" s="1">
        <v>3.512</v>
      </c>
      <c r="L4" t="s">
        <v>14</v>
      </c>
      <c r="M4" s="1">
        <v>47.856999999999999</v>
      </c>
      <c r="N4" t="s">
        <v>14</v>
      </c>
      <c r="O4" s="1">
        <v>-2.6120000000000001</v>
      </c>
      <c r="P4" t="s">
        <v>14</v>
      </c>
      <c r="Q4" s="1">
        <v>4.3410000000000002</v>
      </c>
      <c r="R4" t="s">
        <v>14</v>
      </c>
      <c r="S4" s="1">
        <v>0.21099999999999999</v>
      </c>
      <c r="T4" t="s">
        <v>14</v>
      </c>
      <c r="U4" s="1">
        <v>0.438</v>
      </c>
      <c r="V4" t="s">
        <v>14</v>
      </c>
      <c r="W4" s="1">
        <v>48.634999999999998</v>
      </c>
      <c r="X4" s="6" t="s">
        <v>15</v>
      </c>
      <c r="Y4" t="s">
        <v>16</v>
      </c>
    </row>
    <row r="5" spans="1:25" x14ac:dyDescent="0.3">
      <c r="A5">
        <v>690</v>
      </c>
      <c r="B5" t="s">
        <v>14</v>
      </c>
      <c r="C5">
        <v>25</v>
      </c>
      <c r="D5" t="s">
        <v>14</v>
      </c>
      <c r="E5">
        <v>0.21</v>
      </c>
      <c r="F5" t="s">
        <v>14</v>
      </c>
      <c r="G5">
        <v>2.88</v>
      </c>
      <c r="H5" s="6" t="s">
        <v>15</v>
      </c>
      <c r="I5" s="6" t="s">
        <v>16</v>
      </c>
      <c r="J5" s="8"/>
      <c r="K5" s="1">
        <v>3.7029999999999998</v>
      </c>
      <c r="L5" t="s">
        <v>14</v>
      </c>
      <c r="M5" s="1">
        <v>49.286000000000001</v>
      </c>
      <c r="N5" t="s">
        <v>14</v>
      </c>
      <c r="O5" s="1">
        <v>-2.5880000000000001</v>
      </c>
      <c r="P5" t="s">
        <v>14</v>
      </c>
      <c r="Q5" s="1">
        <v>9.125</v>
      </c>
      <c r="R5" t="s">
        <v>14</v>
      </c>
      <c r="S5" s="1">
        <v>0.27800000000000002</v>
      </c>
      <c r="T5" t="s">
        <v>14</v>
      </c>
      <c r="U5" s="1">
        <v>0.27400000000000002</v>
      </c>
      <c r="V5" t="s">
        <v>14</v>
      </c>
      <c r="W5" s="1">
        <v>30.443000000000001</v>
      </c>
      <c r="X5" s="6" t="s">
        <v>15</v>
      </c>
      <c r="Y5" t="s">
        <v>16</v>
      </c>
    </row>
    <row r="6" spans="1:25" x14ac:dyDescent="0.3">
      <c r="A6">
        <v>704</v>
      </c>
      <c r="B6" t="s">
        <v>14</v>
      </c>
      <c r="C6">
        <v>32</v>
      </c>
      <c r="D6" t="s">
        <v>14</v>
      </c>
      <c r="E6">
        <v>0.25</v>
      </c>
      <c r="F6" t="s">
        <v>14</v>
      </c>
      <c r="G6">
        <v>3.44</v>
      </c>
      <c r="H6" s="6" t="s">
        <v>15</v>
      </c>
      <c r="I6" s="6" t="s">
        <v>16</v>
      </c>
      <c r="J6" s="8"/>
      <c r="K6" s="1">
        <v>3.7090000000000001</v>
      </c>
      <c r="L6" t="s">
        <v>14</v>
      </c>
      <c r="M6" s="1">
        <v>50.286000000000001</v>
      </c>
      <c r="N6" t="s">
        <v>14</v>
      </c>
      <c r="O6" s="1">
        <v>-2.6070000000000002</v>
      </c>
      <c r="P6" t="s">
        <v>14</v>
      </c>
      <c r="Q6" s="1">
        <v>9.34</v>
      </c>
      <c r="R6" t="s">
        <v>14</v>
      </c>
      <c r="S6" s="1">
        <v>0.35599999999999998</v>
      </c>
      <c r="T6" t="s">
        <v>14</v>
      </c>
      <c r="U6" s="1">
        <v>0.34300000000000003</v>
      </c>
      <c r="V6" t="s">
        <v>14</v>
      </c>
      <c r="W6" s="1">
        <v>38.07</v>
      </c>
      <c r="X6" s="6" t="s">
        <v>15</v>
      </c>
      <c r="Y6" t="s">
        <v>16</v>
      </c>
    </row>
    <row r="7" spans="1:25" x14ac:dyDescent="0.3">
      <c r="A7">
        <v>719</v>
      </c>
      <c r="B7" t="s">
        <v>14</v>
      </c>
      <c r="C7">
        <v>38</v>
      </c>
      <c r="D7" t="s">
        <v>14</v>
      </c>
      <c r="E7">
        <v>0.28999999999999998</v>
      </c>
      <c r="F7" t="s">
        <v>14</v>
      </c>
      <c r="G7">
        <v>4.0599999999999996</v>
      </c>
      <c r="H7" s="6" t="s">
        <v>15</v>
      </c>
      <c r="I7" s="6" t="s">
        <v>16</v>
      </c>
      <c r="J7" s="8"/>
      <c r="K7" s="1">
        <v>3.742</v>
      </c>
      <c r="L7" t="s">
        <v>14</v>
      </c>
      <c r="M7" s="1">
        <v>51.356999999999999</v>
      </c>
      <c r="N7" t="s">
        <v>14</v>
      </c>
      <c r="O7" s="1">
        <v>-2.6190000000000002</v>
      </c>
      <c r="P7" t="s">
        <v>14</v>
      </c>
      <c r="Q7" s="1">
        <v>10.541</v>
      </c>
      <c r="R7" t="s">
        <v>14</v>
      </c>
      <c r="S7" s="1">
        <v>0.42199999999999999</v>
      </c>
      <c r="T7" t="s">
        <v>14</v>
      </c>
      <c r="U7" s="1">
        <v>0.36</v>
      </c>
      <c r="V7" t="s">
        <v>14</v>
      </c>
      <c r="W7" s="1">
        <v>40.054000000000002</v>
      </c>
      <c r="X7" s="6" t="s">
        <v>15</v>
      </c>
      <c r="Y7" t="s">
        <v>16</v>
      </c>
    </row>
    <row r="8" spans="1:25" x14ac:dyDescent="0.3">
      <c r="A8">
        <v>732</v>
      </c>
      <c r="B8" t="s">
        <v>14</v>
      </c>
      <c r="C8">
        <v>45</v>
      </c>
      <c r="D8" t="s">
        <v>14</v>
      </c>
      <c r="E8">
        <v>0.32</v>
      </c>
      <c r="F8" t="s">
        <v>14</v>
      </c>
      <c r="G8">
        <v>4.68</v>
      </c>
      <c r="H8" s="6" t="s">
        <v>15</v>
      </c>
      <c r="I8" s="6" t="s">
        <v>16</v>
      </c>
      <c r="J8" s="8"/>
      <c r="K8" s="1">
        <v>3.8239999999999998</v>
      </c>
      <c r="L8" t="s">
        <v>14</v>
      </c>
      <c r="M8" s="1">
        <v>52.286000000000001</v>
      </c>
      <c r="N8" t="s">
        <v>14</v>
      </c>
      <c r="O8" s="1">
        <v>-2.6150000000000002</v>
      </c>
      <c r="P8" t="s">
        <v>14</v>
      </c>
      <c r="Q8" s="1">
        <v>14.311</v>
      </c>
      <c r="R8" t="s">
        <v>14</v>
      </c>
      <c r="S8" s="1">
        <v>0.5</v>
      </c>
      <c r="T8" t="s">
        <v>14</v>
      </c>
      <c r="U8" s="1">
        <v>0.314</v>
      </c>
      <c r="V8" t="s">
        <v>14</v>
      </c>
      <c r="W8" s="1">
        <v>34.938000000000002</v>
      </c>
      <c r="X8" s="6" t="s">
        <v>15</v>
      </c>
      <c r="Y8" t="s">
        <v>16</v>
      </c>
    </row>
    <row r="9" spans="1:25" x14ac:dyDescent="0.3">
      <c r="A9">
        <v>741</v>
      </c>
      <c r="B9" t="s">
        <v>14</v>
      </c>
      <c r="C9">
        <v>50</v>
      </c>
      <c r="D9" t="s">
        <v>14</v>
      </c>
      <c r="E9">
        <v>0.35</v>
      </c>
      <c r="F9" t="s">
        <v>14</v>
      </c>
      <c r="G9">
        <v>5.18</v>
      </c>
      <c r="H9" s="6" t="s">
        <v>15</v>
      </c>
      <c r="I9" s="6" t="s">
        <v>16</v>
      </c>
      <c r="J9" s="8"/>
      <c r="K9" s="1">
        <v>3.847</v>
      </c>
      <c r="L9" t="s">
        <v>14</v>
      </c>
      <c r="M9" s="1">
        <v>52.929000000000002</v>
      </c>
      <c r="N9" t="s">
        <v>14</v>
      </c>
      <c r="O9" s="1">
        <v>-2.6219999999999999</v>
      </c>
      <c r="P9" t="s">
        <v>14</v>
      </c>
      <c r="Q9" s="1">
        <v>15.554</v>
      </c>
      <c r="R9" t="s">
        <v>14</v>
      </c>
      <c r="S9" s="1">
        <v>0.55600000000000005</v>
      </c>
      <c r="T9" t="s">
        <v>14</v>
      </c>
      <c r="U9" s="1">
        <v>0.32100000000000001</v>
      </c>
      <c r="V9" t="s">
        <v>14</v>
      </c>
      <c r="W9" s="1">
        <v>35.719000000000001</v>
      </c>
      <c r="X9" s="6" t="s">
        <v>15</v>
      </c>
      <c r="Y9" t="s">
        <v>16</v>
      </c>
    </row>
    <row r="10" spans="1:25" x14ac:dyDescent="0.3">
      <c r="A10">
        <v>750</v>
      </c>
      <c r="B10" t="s">
        <v>14</v>
      </c>
      <c r="C10">
        <v>56</v>
      </c>
      <c r="D10" t="s">
        <v>14</v>
      </c>
      <c r="E10">
        <v>0.38</v>
      </c>
      <c r="F10" t="s">
        <v>14</v>
      </c>
      <c r="G10">
        <v>5.68</v>
      </c>
      <c r="H10" s="6" t="s">
        <v>15</v>
      </c>
      <c r="I10" s="6" t="s">
        <v>16</v>
      </c>
      <c r="J10" s="8"/>
      <c r="K10" s="1">
        <v>3.8660000000000001</v>
      </c>
      <c r="L10" t="s">
        <v>14</v>
      </c>
      <c r="M10" s="1">
        <v>53.570999999999998</v>
      </c>
      <c r="N10" t="s">
        <v>14</v>
      </c>
      <c r="O10" s="1">
        <v>-2.629</v>
      </c>
      <c r="P10" t="s">
        <v>14</v>
      </c>
      <c r="Q10" s="1">
        <v>16.670999999999999</v>
      </c>
      <c r="R10" t="s">
        <v>14</v>
      </c>
      <c r="S10" s="1">
        <v>0.622</v>
      </c>
      <c r="T10" t="s">
        <v>14</v>
      </c>
      <c r="U10" s="1">
        <v>0.33600000000000002</v>
      </c>
      <c r="V10" t="s">
        <v>14</v>
      </c>
      <c r="W10" s="1">
        <v>37.323999999999998</v>
      </c>
      <c r="X10" s="6" t="s">
        <v>15</v>
      </c>
      <c r="Y10" t="s">
        <v>16</v>
      </c>
    </row>
    <row r="11" spans="1:25" x14ac:dyDescent="0.3">
      <c r="A11">
        <v>760</v>
      </c>
      <c r="B11" t="s">
        <v>14</v>
      </c>
      <c r="C11">
        <v>63</v>
      </c>
      <c r="D11" t="s">
        <v>14</v>
      </c>
      <c r="E11">
        <v>0.41</v>
      </c>
      <c r="F11" t="s">
        <v>14</v>
      </c>
      <c r="G11">
        <v>6.3</v>
      </c>
      <c r="H11" s="6" t="s">
        <v>15</v>
      </c>
      <c r="I11" s="6" t="s">
        <v>16</v>
      </c>
      <c r="J11" s="8"/>
      <c r="K11" s="1">
        <v>3.92</v>
      </c>
      <c r="L11" t="s">
        <v>14</v>
      </c>
      <c r="M11" s="1">
        <v>54.286000000000001</v>
      </c>
      <c r="N11" t="s">
        <v>14</v>
      </c>
      <c r="O11" s="1">
        <v>-2.6280000000000001</v>
      </c>
      <c r="P11" t="s">
        <v>14</v>
      </c>
      <c r="Q11" s="1">
        <v>20.225000000000001</v>
      </c>
      <c r="R11" t="s">
        <v>14</v>
      </c>
      <c r="S11" s="1">
        <v>0.7</v>
      </c>
      <c r="T11" t="s">
        <v>14</v>
      </c>
      <c r="U11" s="1">
        <v>0.311</v>
      </c>
      <c r="V11" t="s">
        <v>14</v>
      </c>
      <c r="W11" s="1">
        <v>34.61</v>
      </c>
      <c r="X11" s="6" t="s">
        <v>15</v>
      </c>
      <c r="Y11" t="s">
        <v>16</v>
      </c>
    </row>
    <row r="12" spans="1:25" x14ac:dyDescent="0.3">
      <c r="A12">
        <v>4</v>
      </c>
      <c r="B12" t="s">
        <v>14</v>
      </c>
      <c r="D12" t="s">
        <v>14</v>
      </c>
      <c r="F12" t="s">
        <v>14</v>
      </c>
      <c r="H12" s="6" t="s">
        <v>15</v>
      </c>
      <c r="I12" s="6" t="s">
        <v>16</v>
      </c>
      <c r="J12" s="8"/>
      <c r="L12" t="s">
        <v>14</v>
      </c>
      <c r="N12" t="s">
        <v>14</v>
      </c>
      <c r="P12" t="s">
        <v>14</v>
      </c>
      <c r="R12" t="s">
        <v>14</v>
      </c>
      <c r="T12" t="s">
        <v>14</v>
      </c>
      <c r="V12" t="s">
        <v>14</v>
      </c>
      <c r="X12" s="6" t="s">
        <v>15</v>
      </c>
      <c r="Y12" t="s">
        <v>16</v>
      </c>
    </row>
    <row r="13" spans="1:25" x14ac:dyDescent="0.3">
      <c r="A13" t="s">
        <v>0</v>
      </c>
      <c r="B13" t="s">
        <v>14</v>
      </c>
      <c r="C13" t="s">
        <v>1</v>
      </c>
      <c r="D13" t="s">
        <v>14</v>
      </c>
      <c r="E13" t="s">
        <v>2</v>
      </c>
      <c r="F13" t="s">
        <v>14</v>
      </c>
      <c r="G13" t="s">
        <v>3</v>
      </c>
      <c r="H13" s="6" t="s">
        <v>15</v>
      </c>
      <c r="I13" s="6" t="s">
        <v>16</v>
      </c>
      <c r="J13" s="8"/>
      <c r="K13" t="s">
        <v>8</v>
      </c>
      <c r="L13" t="s">
        <v>14</v>
      </c>
      <c r="M13" t="s">
        <v>9</v>
      </c>
      <c r="N13" t="s">
        <v>14</v>
      </c>
      <c r="O13" t="s">
        <v>19</v>
      </c>
      <c r="P13" t="s">
        <v>14</v>
      </c>
      <c r="Q13" t="s">
        <v>12</v>
      </c>
      <c r="R13" t="s">
        <v>14</v>
      </c>
      <c r="S13" t="s">
        <v>21</v>
      </c>
      <c r="T13" t="s">
        <v>14</v>
      </c>
      <c r="U13" t="s">
        <v>10</v>
      </c>
      <c r="V13" t="s">
        <v>14</v>
      </c>
      <c r="W13" t="s">
        <v>20</v>
      </c>
      <c r="X13" s="6" t="s">
        <v>15</v>
      </c>
      <c r="Y13" t="s">
        <v>16</v>
      </c>
    </row>
    <row r="14" spans="1:25" x14ac:dyDescent="0.3">
      <c r="A14">
        <v>605</v>
      </c>
      <c r="B14" t="s">
        <v>14</v>
      </c>
      <c r="C14">
        <v>3</v>
      </c>
      <c r="D14" t="s">
        <v>14</v>
      </c>
      <c r="E14">
        <v>0.04</v>
      </c>
      <c r="F14" t="s">
        <v>14</v>
      </c>
      <c r="G14">
        <v>0.89</v>
      </c>
      <c r="H14" s="6" t="s">
        <v>15</v>
      </c>
      <c r="I14" s="6" t="s">
        <v>16</v>
      </c>
      <c r="J14" s="8"/>
      <c r="K14" s="1">
        <v>4.7169999999999996</v>
      </c>
      <c r="L14" t="s">
        <v>14</v>
      </c>
      <c r="M14" s="1">
        <v>43.213999999999999</v>
      </c>
      <c r="N14" t="s">
        <v>14</v>
      </c>
      <c r="O14" s="1">
        <v>-2.2149999999999999</v>
      </c>
      <c r="P14" t="s">
        <v>14</v>
      </c>
      <c r="Q14" s="1">
        <v>269.96699999999998</v>
      </c>
      <c r="R14" t="s">
        <v>14</v>
      </c>
      <c r="S14" s="1">
        <v>7.0999999999999994E-2</v>
      </c>
      <c r="T14" t="s">
        <v>14</v>
      </c>
      <c r="U14" s="1">
        <v>1E-3</v>
      </c>
      <c r="V14" t="s">
        <v>14</v>
      </c>
      <c r="W14" s="1">
        <v>0.26500000000000001</v>
      </c>
      <c r="X14" s="6" t="s">
        <v>15</v>
      </c>
      <c r="Y14" t="s">
        <v>16</v>
      </c>
    </row>
    <row r="15" spans="1:25" x14ac:dyDescent="0.3">
      <c r="A15">
        <v>650</v>
      </c>
      <c r="B15" t="s">
        <v>14</v>
      </c>
      <c r="C15">
        <v>6</v>
      </c>
      <c r="D15" t="s">
        <v>14</v>
      </c>
      <c r="E15">
        <v>7.0000000000000007E-2</v>
      </c>
      <c r="F15" t="s">
        <v>14</v>
      </c>
      <c r="G15">
        <v>1.46</v>
      </c>
      <c r="H15" s="6" t="s">
        <v>15</v>
      </c>
      <c r="I15" s="6" t="s">
        <v>16</v>
      </c>
      <c r="J15" s="8"/>
      <c r="K15" s="1">
        <v>4.5670000000000002</v>
      </c>
      <c r="L15" t="s">
        <v>14</v>
      </c>
      <c r="M15" s="1">
        <v>46.429000000000002</v>
      </c>
      <c r="N15" t="s">
        <v>14</v>
      </c>
      <c r="O15" s="1">
        <v>-2.319</v>
      </c>
      <c r="P15" t="s">
        <v>14</v>
      </c>
      <c r="Q15" s="1">
        <v>171.70500000000001</v>
      </c>
      <c r="R15" t="s">
        <v>14</v>
      </c>
      <c r="S15" s="1">
        <v>0.14299999999999999</v>
      </c>
      <c r="T15" t="s">
        <v>14</v>
      </c>
      <c r="U15" s="1">
        <v>3.0000000000000001E-3</v>
      </c>
      <c r="V15" t="s">
        <v>14</v>
      </c>
      <c r="W15" s="1">
        <v>0.83199999999999996</v>
      </c>
      <c r="X15" s="6" t="s">
        <v>15</v>
      </c>
      <c r="Y15" t="s">
        <v>16</v>
      </c>
    </row>
    <row r="16" spans="1:25" x14ac:dyDescent="0.3">
      <c r="A16">
        <v>670</v>
      </c>
      <c r="B16" t="s">
        <v>14</v>
      </c>
      <c r="C16">
        <v>8</v>
      </c>
      <c r="D16" t="s">
        <v>14</v>
      </c>
      <c r="E16">
        <v>0.18</v>
      </c>
      <c r="F16" t="s">
        <v>14</v>
      </c>
      <c r="G16">
        <v>2.2200000000000002</v>
      </c>
      <c r="H16" s="6" t="s">
        <v>15</v>
      </c>
      <c r="I16" s="6" t="s">
        <v>16</v>
      </c>
      <c r="J16" s="8"/>
      <c r="K16" s="1">
        <v>3.512</v>
      </c>
      <c r="L16" t="s">
        <v>14</v>
      </c>
      <c r="M16" s="1">
        <v>47.856999999999999</v>
      </c>
      <c r="N16" t="s">
        <v>14</v>
      </c>
      <c r="O16" s="1">
        <v>-2.6120000000000001</v>
      </c>
      <c r="P16" t="s">
        <v>14</v>
      </c>
      <c r="Q16" s="1">
        <v>4.3410000000000002</v>
      </c>
      <c r="R16" t="s">
        <v>14</v>
      </c>
      <c r="S16" s="1">
        <v>0.19</v>
      </c>
      <c r="T16" t="s">
        <v>14</v>
      </c>
      <c r="U16" s="1">
        <v>0.184</v>
      </c>
      <c r="V16" t="s">
        <v>14</v>
      </c>
      <c r="W16" s="1">
        <v>43.881</v>
      </c>
      <c r="X16" s="6" t="s">
        <v>15</v>
      </c>
      <c r="Y16" t="s">
        <v>16</v>
      </c>
    </row>
    <row r="17" spans="1:25" x14ac:dyDescent="0.3">
      <c r="A17">
        <v>690</v>
      </c>
      <c r="B17" t="s">
        <v>14</v>
      </c>
      <c r="C17">
        <v>10</v>
      </c>
      <c r="D17" t="s">
        <v>14</v>
      </c>
      <c r="E17">
        <v>0.21</v>
      </c>
      <c r="F17" t="s">
        <v>14</v>
      </c>
      <c r="G17">
        <v>2.88</v>
      </c>
      <c r="H17" s="6" t="s">
        <v>15</v>
      </c>
      <c r="I17" s="6" t="s">
        <v>16</v>
      </c>
      <c r="J17" s="8"/>
      <c r="K17" s="1">
        <v>3.7029999999999998</v>
      </c>
      <c r="L17" t="s">
        <v>14</v>
      </c>
      <c r="M17" s="1">
        <v>49.286000000000001</v>
      </c>
      <c r="N17" t="s">
        <v>14</v>
      </c>
      <c r="O17" s="1">
        <v>-2.5880000000000001</v>
      </c>
      <c r="P17" t="s">
        <v>14</v>
      </c>
      <c r="Q17" s="1">
        <v>9.125</v>
      </c>
      <c r="R17" t="s">
        <v>14</v>
      </c>
      <c r="S17" s="1">
        <v>0.23799999999999999</v>
      </c>
      <c r="T17" t="s">
        <v>14</v>
      </c>
      <c r="U17" s="1">
        <v>0.11</v>
      </c>
      <c r="V17" t="s">
        <v>14</v>
      </c>
      <c r="W17" s="1">
        <v>26.094000000000001</v>
      </c>
      <c r="X17" s="6" t="s">
        <v>15</v>
      </c>
      <c r="Y17" t="s">
        <v>16</v>
      </c>
    </row>
    <row r="18" spans="1:25" x14ac:dyDescent="0.3">
      <c r="A18">
        <v>730</v>
      </c>
      <c r="B18" t="s">
        <v>14</v>
      </c>
      <c r="C18">
        <v>18</v>
      </c>
      <c r="D18" t="s">
        <v>14</v>
      </c>
      <c r="E18">
        <v>0.25</v>
      </c>
      <c r="F18" t="s">
        <v>14</v>
      </c>
      <c r="G18">
        <v>3.44</v>
      </c>
      <c r="H18" s="6" t="s">
        <v>15</v>
      </c>
      <c r="I18" s="6" t="s">
        <v>16</v>
      </c>
      <c r="J18" s="8"/>
      <c r="K18" s="1">
        <v>3.7090000000000001</v>
      </c>
      <c r="L18" t="s">
        <v>14</v>
      </c>
      <c r="M18" s="1">
        <v>52.143000000000001</v>
      </c>
      <c r="N18" t="s">
        <v>14</v>
      </c>
      <c r="O18" s="1">
        <v>-2.6429999999999998</v>
      </c>
      <c r="P18" t="s">
        <v>14</v>
      </c>
      <c r="Q18" s="1">
        <v>9.34</v>
      </c>
      <c r="R18" t="s">
        <v>14</v>
      </c>
      <c r="S18" s="1">
        <v>0.42899999999999999</v>
      </c>
      <c r="T18" t="s">
        <v>14</v>
      </c>
      <c r="U18" s="1">
        <v>0.193</v>
      </c>
      <c r="V18" t="s">
        <v>14</v>
      </c>
      <c r="W18" s="1">
        <v>45.887</v>
      </c>
      <c r="X18" s="6" t="s">
        <v>15</v>
      </c>
      <c r="Y18" t="s">
        <v>16</v>
      </c>
    </row>
    <row r="19" spans="1:25" x14ac:dyDescent="0.3">
      <c r="A19">
        <v>750</v>
      </c>
      <c r="B19" t="s">
        <v>14</v>
      </c>
      <c r="C19">
        <v>23</v>
      </c>
      <c r="D19" t="s">
        <v>14</v>
      </c>
      <c r="E19">
        <v>0.28999999999999998</v>
      </c>
      <c r="F19" t="s">
        <v>14</v>
      </c>
      <c r="G19">
        <v>4.0599999999999996</v>
      </c>
      <c r="H19" s="6" t="s">
        <v>15</v>
      </c>
      <c r="I19" s="6" t="s">
        <v>16</v>
      </c>
      <c r="J19" s="8"/>
      <c r="K19" s="1">
        <v>3.742</v>
      </c>
      <c r="L19" t="s">
        <v>14</v>
      </c>
      <c r="M19" s="1">
        <v>53.570999999999998</v>
      </c>
      <c r="N19" t="s">
        <v>14</v>
      </c>
      <c r="O19" s="1">
        <v>-2.661</v>
      </c>
      <c r="P19" t="s">
        <v>14</v>
      </c>
      <c r="Q19" s="1">
        <v>10.541</v>
      </c>
      <c r="R19" t="s">
        <v>14</v>
      </c>
      <c r="S19" s="1">
        <v>0.54800000000000004</v>
      </c>
      <c r="T19" t="s">
        <v>14</v>
      </c>
      <c r="U19" s="1">
        <v>0.218</v>
      </c>
      <c r="V19" t="s">
        <v>14</v>
      </c>
      <c r="W19" s="1">
        <v>51.95</v>
      </c>
      <c r="X19" s="6" t="s">
        <v>15</v>
      </c>
      <c r="Y19" t="s">
        <v>16</v>
      </c>
    </row>
    <row r="20" spans="1:25" x14ac:dyDescent="0.3">
      <c r="A20">
        <v>773</v>
      </c>
      <c r="B20" t="s">
        <v>14</v>
      </c>
      <c r="C20">
        <v>31</v>
      </c>
      <c r="D20" t="s">
        <v>14</v>
      </c>
      <c r="E20">
        <v>0.32</v>
      </c>
      <c r="F20" t="s">
        <v>14</v>
      </c>
      <c r="G20">
        <v>4.68</v>
      </c>
      <c r="H20" s="6" t="s">
        <v>15</v>
      </c>
      <c r="I20" s="6" t="s">
        <v>16</v>
      </c>
      <c r="J20" s="8"/>
      <c r="K20" s="1">
        <v>3.8239999999999998</v>
      </c>
      <c r="L20" t="s">
        <v>14</v>
      </c>
      <c r="M20" s="1">
        <v>55.213999999999999</v>
      </c>
      <c r="N20" t="s">
        <v>14</v>
      </c>
      <c r="O20" s="1">
        <v>-2.67</v>
      </c>
      <c r="P20" t="s">
        <v>14</v>
      </c>
      <c r="Q20" s="1">
        <v>14.311</v>
      </c>
      <c r="R20" t="s">
        <v>14</v>
      </c>
      <c r="S20" s="1">
        <v>0.73799999999999999</v>
      </c>
      <c r="T20" t="s">
        <v>14</v>
      </c>
      <c r="U20" s="1">
        <v>0.217</v>
      </c>
      <c r="V20" t="s">
        <v>14</v>
      </c>
      <c r="W20" s="1">
        <v>51.575000000000003</v>
      </c>
      <c r="X20" s="6" t="s">
        <v>15</v>
      </c>
      <c r="Y20" t="s">
        <v>16</v>
      </c>
    </row>
    <row r="21" spans="1:25" x14ac:dyDescent="0.3">
      <c r="A21">
        <v>799</v>
      </c>
      <c r="B21" t="s">
        <v>14</v>
      </c>
      <c r="C21">
        <v>42</v>
      </c>
      <c r="D21" t="s">
        <v>14</v>
      </c>
      <c r="E21">
        <v>0.35</v>
      </c>
      <c r="F21" t="s">
        <v>14</v>
      </c>
      <c r="G21">
        <v>5.18</v>
      </c>
      <c r="H21" s="6" t="s">
        <v>15</v>
      </c>
      <c r="I21" s="6" t="s">
        <v>16</v>
      </c>
      <c r="J21" s="8"/>
      <c r="K21" s="1">
        <v>3.847</v>
      </c>
      <c r="L21" t="s">
        <v>14</v>
      </c>
      <c r="M21" s="1">
        <v>57.070999999999998</v>
      </c>
      <c r="N21" t="s">
        <v>14</v>
      </c>
      <c r="O21" s="1">
        <v>-2.6970000000000001</v>
      </c>
      <c r="P21" t="s">
        <v>14</v>
      </c>
      <c r="Q21" s="1">
        <v>15.554</v>
      </c>
      <c r="R21" t="s">
        <v>14</v>
      </c>
      <c r="S21" s="1">
        <v>1</v>
      </c>
      <c r="T21" t="s">
        <v>14</v>
      </c>
      <c r="U21" s="1">
        <v>0.27</v>
      </c>
      <c r="V21" t="s">
        <v>14</v>
      </c>
      <c r="W21" s="1">
        <v>64.293999999999997</v>
      </c>
      <c r="X21" s="6" t="s">
        <v>15</v>
      </c>
      <c r="Y21" t="s">
        <v>16</v>
      </c>
    </row>
    <row r="22" spans="1:25" x14ac:dyDescent="0.3">
      <c r="A22">
        <v>814</v>
      </c>
      <c r="B22" t="s">
        <v>14</v>
      </c>
      <c r="C22">
        <v>51</v>
      </c>
      <c r="D22" t="s">
        <v>14</v>
      </c>
      <c r="E22">
        <v>0.38</v>
      </c>
      <c r="F22" t="s">
        <v>14</v>
      </c>
      <c r="G22">
        <v>5.68</v>
      </c>
      <c r="H22" s="6" t="s">
        <v>15</v>
      </c>
      <c r="I22" s="6" t="s">
        <v>16</v>
      </c>
      <c r="J22" s="8"/>
      <c r="K22" s="1">
        <v>3.8660000000000001</v>
      </c>
      <c r="L22" t="s">
        <v>14</v>
      </c>
      <c r="M22" s="1">
        <v>58.143000000000001</v>
      </c>
      <c r="N22" t="s">
        <v>14</v>
      </c>
      <c r="O22" s="1">
        <v>-2.7109999999999999</v>
      </c>
      <c r="P22" t="s">
        <v>14</v>
      </c>
      <c r="Q22" s="1">
        <v>16.670999999999999</v>
      </c>
      <c r="R22" t="s">
        <v>14</v>
      </c>
      <c r="S22" s="1">
        <v>1.214</v>
      </c>
      <c r="T22" t="s">
        <v>14</v>
      </c>
      <c r="U22" s="1">
        <v>0.30599999999999999</v>
      </c>
      <c r="V22" t="s">
        <v>14</v>
      </c>
      <c r="W22" s="1">
        <v>72.84</v>
      </c>
      <c r="X22" s="6" t="s">
        <v>15</v>
      </c>
      <c r="Y22" t="s">
        <v>16</v>
      </c>
    </row>
    <row r="23" spans="1:25" x14ac:dyDescent="0.3">
      <c r="A23">
        <v>826</v>
      </c>
      <c r="B23" t="s">
        <v>14</v>
      </c>
      <c r="C23">
        <v>59</v>
      </c>
      <c r="D23" t="s">
        <v>14</v>
      </c>
      <c r="E23">
        <v>0.41</v>
      </c>
      <c r="F23" t="s">
        <v>14</v>
      </c>
      <c r="G23">
        <v>6.3</v>
      </c>
      <c r="H23" s="6" t="s">
        <v>15</v>
      </c>
      <c r="I23" s="6" t="s">
        <v>16</v>
      </c>
      <c r="J23" s="8"/>
      <c r="K23" s="1">
        <v>3.92</v>
      </c>
      <c r="L23" t="s">
        <v>14</v>
      </c>
      <c r="M23" s="1">
        <v>59</v>
      </c>
      <c r="N23" t="s">
        <v>14</v>
      </c>
      <c r="O23" s="1">
        <v>-2.7109999999999999</v>
      </c>
      <c r="P23" t="s">
        <v>14</v>
      </c>
      <c r="Q23" s="1">
        <v>20.225000000000001</v>
      </c>
      <c r="R23" t="s">
        <v>14</v>
      </c>
      <c r="S23" s="1">
        <v>1.405</v>
      </c>
      <c r="T23" t="s">
        <v>14</v>
      </c>
      <c r="U23" s="1">
        <v>0.29199999999999998</v>
      </c>
      <c r="V23" t="s">
        <v>14</v>
      </c>
      <c r="W23" s="1">
        <v>69.454999999999998</v>
      </c>
      <c r="X23" s="6" t="s">
        <v>15</v>
      </c>
      <c r="Y23" t="s">
        <v>16</v>
      </c>
    </row>
    <row r="24" spans="1:25" x14ac:dyDescent="0.3">
      <c r="A24">
        <v>7</v>
      </c>
      <c r="B24" t="s">
        <v>14</v>
      </c>
      <c r="D24" t="s">
        <v>14</v>
      </c>
      <c r="F24" t="s">
        <v>14</v>
      </c>
      <c r="H24" s="6" t="s">
        <v>15</v>
      </c>
      <c r="I24" s="6" t="s">
        <v>16</v>
      </c>
      <c r="J24" s="8"/>
      <c r="L24" t="s">
        <v>14</v>
      </c>
      <c r="N24" t="s">
        <v>14</v>
      </c>
      <c r="P24" t="s">
        <v>14</v>
      </c>
      <c r="R24" t="s">
        <v>14</v>
      </c>
      <c r="T24" t="s">
        <v>14</v>
      </c>
      <c r="V24" t="s">
        <v>14</v>
      </c>
      <c r="X24" s="6" t="s">
        <v>15</v>
      </c>
      <c r="Y24" t="s">
        <v>16</v>
      </c>
    </row>
    <row r="25" spans="1:25" x14ac:dyDescent="0.3">
      <c r="A25" t="s">
        <v>0</v>
      </c>
      <c r="B25" t="s">
        <v>14</v>
      </c>
      <c r="C25" t="s">
        <v>1</v>
      </c>
      <c r="D25" t="s">
        <v>14</v>
      </c>
      <c r="E25" t="s">
        <v>2</v>
      </c>
      <c r="F25" t="s">
        <v>14</v>
      </c>
      <c r="G25" t="s">
        <v>3</v>
      </c>
      <c r="H25" s="6" t="s">
        <v>15</v>
      </c>
      <c r="I25" s="6" t="s">
        <v>16</v>
      </c>
      <c r="J25" s="8"/>
      <c r="K25" t="s">
        <v>8</v>
      </c>
      <c r="L25" t="s">
        <v>14</v>
      </c>
      <c r="M25" t="s">
        <v>9</v>
      </c>
      <c r="N25" t="s">
        <v>14</v>
      </c>
      <c r="O25" t="s">
        <v>19</v>
      </c>
      <c r="P25" t="s">
        <v>14</v>
      </c>
      <c r="Q25" t="s">
        <v>12</v>
      </c>
      <c r="R25" t="s">
        <v>14</v>
      </c>
      <c r="S25" t="s">
        <v>21</v>
      </c>
      <c r="T25" t="s">
        <v>14</v>
      </c>
      <c r="U25" t="s">
        <v>10</v>
      </c>
      <c r="V25" t="s">
        <v>14</v>
      </c>
      <c r="W25" t="s">
        <v>20</v>
      </c>
      <c r="X25" s="6" t="s">
        <v>15</v>
      </c>
      <c r="Y25" t="s">
        <v>16</v>
      </c>
    </row>
    <row r="26" spans="1:25" x14ac:dyDescent="0.3">
      <c r="A26">
        <v>635</v>
      </c>
      <c r="B26" t="s">
        <v>14</v>
      </c>
      <c r="C26">
        <v>2</v>
      </c>
      <c r="D26" t="s">
        <v>14</v>
      </c>
      <c r="E26">
        <v>0.02</v>
      </c>
      <c r="F26" t="s">
        <v>14</v>
      </c>
      <c r="G26">
        <v>0.39</v>
      </c>
      <c r="H26" s="6" t="s">
        <v>15</v>
      </c>
      <c r="I26" s="6" t="s">
        <v>16</v>
      </c>
      <c r="J26" s="8"/>
      <c r="K26" s="1">
        <v>4.4160000000000004</v>
      </c>
      <c r="L26" t="s">
        <v>14</v>
      </c>
      <c r="M26" s="1">
        <v>45.356999999999999</v>
      </c>
      <c r="N26" t="s">
        <v>14</v>
      </c>
      <c r="O26" s="1">
        <v>-2.3290000000000002</v>
      </c>
      <c r="P26" t="s">
        <v>14</v>
      </c>
      <c r="Q26" s="1">
        <v>107.212</v>
      </c>
      <c r="R26" t="s">
        <v>14</v>
      </c>
      <c r="S26" s="1">
        <v>9.5000000000000001E-2</v>
      </c>
      <c r="T26" t="s">
        <v>14</v>
      </c>
      <c r="U26" s="1">
        <v>2E-3</v>
      </c>
      <c r="V26" t="s">
        <v>14</v>
      </c>
      <c r="W26" s="1">
        <v>0.88800000000000001</v>
      </c>
      <c r="X26" s="6" t="s">
        <v>15</v>
      </c>
      <c r="Y26" t="s">
        <v>16</v>
      </c>
    </row>
    <row r="27" spans="1:25" x14ac:dyDescent="0.3">
      <c r="A27">
        <v>711</v>
      </c>
      <c r="B27" t="s">
        <v>14</v>
      </c>
      <c r="C27">
        <v>6</v>
      </c>
      <c r="D27" t="s">
        <v>14</v>
      </c>
      <c r="E27">
        <v>0.05</v>
      </c>
      <c r="F27" t="s">
        <v>14</v>
      </c>
      <c r="G27">
        <v>0.79</v>
      </c>
      <c r="H27" s="6" t="s">
        <v>15</v>
      </c>
      <c r="I27" s="6" t="s">
        <v>16</v>
      </c>
      <c r="J27" s="8"/>
      <c r="K27" s="1">
        <v>3.9750000000000001</v>
      </c>
      <c r="L27" t="s">
        <v>14</v>
      </c>
      <c r="M27" s="1">
        <v>50.786000000000001</v>
      </c>
      <c r="N27" t="s">
        <v>14</v>
      </c>
      <c r="O27" s="1">
        <v>-2.548</v>
      </c>
      <c r="P27" t="s">
        <v>14</v>
      </c>
      <c r="Q27" s="1">
        <v>24.581</v>
      </c>
      <c r="R27" t="s">
        <v>14</v>
      </c>
      <c r="S27" s="1">
        <v>0.28599999999999998</v>
      </c>
      <c r="T27" t="s">
        <v>14</v>
      </c>
      <c r="U27" s="1">
        <v>2.4E-2</v>
      </c>
      <c r="V27" t="s">
        <v>14</v>
      </c>
      <c r="W27" s="1">
        <v>11.622999999999999</v>
      </c>
      <c r="X27" s="6" t="s">
        <v>15</v>
      </c>
      <c r="Y27" t="s">
        <v>16</v>
      </c>
    </row>
    <row r="28" spans="1:25" x14ac:dyDescent="0.3">
      <c r="A28">
        <v>755</v>
      </c>
      <c r="B28" t="s">
        <v>14</v>
      </c>
      <c r="C28">
        <v>10</v>
      </c>
      <c r="D28" t="s">
        <v>14</v>
      </c>
      <c r="E28">
        <v>7.0000000000000007E-2</v>
      </c>
      <c r="F28" t="s">
        <v>14</v>
      </c>
      <c r="G28">
        <v>1.1499999999999999</v>
      </c>
      <c r="H28" s="6" t="s">
        <v>15</v>
      </c>
      <c r="I28" s="6" t="s">
        <v>16</v>
      </c>
      <c r="J28" s="8"/>
      <c r="K28" s="1">
        <v>4.0529999999999999</v>
      </c>
      <c r="L28" t="s">
        <v>14</v>
      </c>
      <c r="M28" s="1">
        <v>53.929000000000002</v>
      </c>
      <c r="N28" t="s">
        <v>14</v>
      </c>
      <c r="O28" s="1">
        <v>-2.5880000000000001</v>
      </c>
      <c r="P28" t="s">
        <v>14</v>
      </c>
      <c r="Q28" s="1">
        <v>32.299999999999997</v>
      </c>
      <c r="R28" t="s">
        <v>14</v>
      </c>
      <c r="S28" s="1">
        <v>0.47599999999999998</v>
      </c>
      <c r="T28" t="s">
        <v>14</v>
      </c>
      <c r="U28" s="1">
        <v>3.1E-2</v>
      </c>
      <c r="V28" t="s">
        <v>14</v>
      </c>
      <c r="W28" s="1">
        <v>14.743</v>
      </c>
      <c r="X28" s="6" t="s">
        <v>15</v>
      </c>
      <c r="Y28" t="s">
        <v>16</v>
      </c>
    </row>
    <row r="29" spans="1:25" x14ac:dyDescent="0.3">
      <c r="A29">
        <v>804</v>
      </c>
      <c r="B29" t="s">
        <v>14</v>
      </c>
      <c r="C29">
        <v>17</v>
      </c>
      <c r="D29" t="s">
        <v>14</v>
      </c>
      <c r="E29">
        <v>0.1</v>
      </c>
      <c r="F29" t="s">
        <v>14</v>
      </c>
      <c r="G29">
        <v>1.73</v>
      </c>
      <c r="H29" s="6" t="s">
        <v>15</v>
      </c>
      <c r="I29" s="6" t="s">
        <v>16</v>
      </c>
      <c r="J29" s="8"/>
      <c r="K29" s="1">
        <v>4.1589999999999998</v>
      </c>
      <c r="L29" t="s">
        <v>14</v>
      </c>
      <c r="M29" s="1">
        <v>57.429000000000002</v>
      </c>
      <c r="N29" t="s">
        <v>14</v>
      </c>
      <c r="O29" s="1">
        <v>-2.625</v>
      </c>
      <c r="P29" t="s">
        <v>14</v>
      </c>
      <c r="Q29" s="1">
        <v>46.378999999999998</v>
      </c>
      <c r="R29" t="s">
        <v>14</v>
      </c>
      <c r="S29" s="1">
        <v>0.81</v>
      </c>
      <c r="T29" t="s">
        <v>14</v>
      </c>
      <c r="U29" s="1">
        <v>3.6999999999999998E-2</v>
      </c>
      <c r="V29" t="s">
        <v>14</v>
      </c>
      <c r="W29" s="1">
        <v>17.454000000000001</v>
      </c>
      <c r="X29" s="6" t="s">
        <v>15</v>
      </c>
      <c r="Y29" t="s">
        <v>16</v>
      </c>
    </row>
    <row r="30" spans="1:25" x14ac:dyDescent="0.3">
      <c r="A30">
        <v>822</v>
      </c>
      <c r="B30" t="s">
        <v>14</v>
      </c>
      <c r="C30">
        <v>21</v>
      </c>
      <c r="D30" t="s">
        <v>14</v>
      </c>
      <c r="E30">
        <v>0.11</v>
      </c>
      <c r="F30" t="s">
        <v>14</v>
      </c>
      <c r="G30">
        <v>2.0299999999999998</v>
      </c>
      <c r="H30" s="6" t="s">
        <v>15</v>
      </c>
      <c r="I30" s="6" t="s">
        <v>16</v>
      </c>
      <c r="J30" s="8"/>
      <c r="K30" s="1">
        <v>4.2960000000000003</v>
      </c>
      <c r="L30" t="s">
        <v>14</v>
      </c>
      <c r="M30" s="1">
        <v>58.713999999999999</v>
      </c>
      <c r="N30" t="s">
        <v>14</v>
      </c>
      <c r="O30" s="1">
        <v>-2.6150000000000002</v>
      </c>
      <c r="P30" t="s">
        <v>14</v>
      </c>
      <c r="Q30" s="1">
        <v>72.899000000000001</v>
      </c>
      <c r="R30" t="s">
        <v>14</v>
      </c>
      <c r="S30" s="1">
        <v>1</v>
      </c>
      <c r="T30" t="s">
        <v>14</v>
      </c>
      <c r="U30" s="1">
        <v>2.9000000000000001E-2</v>
      </c>
      <c r="V30" t="s">
        <v>14</v>
      </c>
      <c r="W30" s="1">
        <v>13.718</v>
      </c>
      <c r="X30" s="6" t="s">
        <v>15</v>
      </c>
      <c r="Y30" t="s">
        <v>16</v>
      </c>
    </row>
    <row r="31" spans="1:25" x14ac:dyDescent="0.3">
      <c r="A31">
        <v>850</v>
      </c>
      <c r="B31" t="s">
        <v>14</v>
      </c>
      <c r="C31">
        <v>29</v>
      </c>
      <c r="D31" t="s">
        <v>14</v>
      </c>
      <c r="E31">
        <v>0.14000000000000001</v>
      </c>
      <c r="F31" t="s">
        <v>14</v>
      </c>
      <c r="G31">
        <v>2.63</v>
      </c>
      <c r="H31" s="6" t="s">
        <v>15</v>
      </c>
      <c r="I31" s="6" t="s">
        <v>16</v>
      </c>
      <c r="J31" s="8"/>
      <c r="K31" s="1">
        <v>4.3339999999999996</v>
      </c>
      <c r="L31" t="s">
        <v>14</v>
      </c>
      <c r="M31" s="1">
        <v>60.713999999999999</v>
      </c>
      <c r="N31" t="s">
        <v>14</v>
      </c>
      <c r="O31" s="1">
        <v>-2.64</v>
      </c>
      <c r="P31" t="s">
        <v>14</v>
      </c>
      <c r="Q31" s="1">
        <v>82.564999999999998</v>
      </c>
      <c r="R31" t="s">
        <v>14</v>
      </c>
      <c r="S31" s="1">
        <v>1.381</v>
      </c>
      <c r="T31" t="s">
        <v>14</v>
      </c>
      <c r="U31" s="1">
        <v>3.5000000000000003E-2</v>
      </c>
      <c r="V31" t="s">
        <v>14</v>
      </c>
      <c r="W31" s="1">
        <v>16.725999999999999</v>
      </c>
      <c r="X31" s="6" t="s">
        <v>15</v>
      </c>
      <c r="Y31" t="s">
        <v>16</v>
      </c>
    </row>
    <row r="32" spans="1:25" x14ac:dyDescent="0.3">
      <c r="A32">
        <v>872</v>
      </c>
      <c r="B32" t="s">
        <v>14</v>
      </c>
      <c r="C32">
        <v>35</v>
      </c>
      <c r="D32" t="s">
        <v>14</v>
      </c>
      <c r="E32">
        <v>0.15</v>
      </c>
      <c r="F32" t="s">
        <v>14</v>
      </c>
      <c r="G32">
        <v>3.14</v>
      </c>
      <c r="H32" s="6" t="s">
        <v>15</v>
      </c>
      <c r="I32" s="6" t="s">
        <v>16</v>
      </c>
      <c r="J32" s="8"/>
      <c r="K32" s="1">
        <v>4.5750000000000002</v>
      </c>
      <c r="L32" t="s">
        <v>14</v>
      </c>
      <c r="M32" s="1">
        <v>62.286000000000001</v>
      </c>
      <c r="N32" t="s">
        <v>14</v>
      </c>
      <c r="O32" s="1">
        <v>-2.6110000000000002</v>
      </c>
      <c r="P32" t="s">
        <v>14</v>
      </c>
      <c r="Q32" s="1">
        <v>176.14400000000001</v>
      </c>
      <c r="R32" t="s">
        <v>14</v>
      </c>
      <c r="S32" s="1">
        <v>1.667</v>
      </c>
      <c r="T32" t="s">
        <v>14</v>
      </c>
      <c r="U32" s="1">
        <v>0.02</v>
      </c>
      <c r="V32" t="s">
        <v>14</v>
      </c>
      <c r="W32" s="1">
        <v>9.4619999999999997</v>
      </c>
      <c r="X32" s="6" t="s">
        <v>15</v>
      </c>
      <c r="Y32" t="s">
        <v>16</v>
      </c>
    </row>
    <row r="33" spans="1:25" x14ac:dyDescent="0.3">
      <c r="A33">
        <v>885</v>
      </c>
      <c r="B33" t="s">
        <v>14</v>
      </c>
      <c r="C33">
        <v>41</v>
      </c>
      <c r="D33" t="s">
        <v>14</v>
      </c>
      <c r="E33">
        <v>0.18</v>
      </c>
      <c r="F33" t="s">
        <v>14</v>
      </c>
      <c r="G33">
        <v>3.63</v>
      </c>
      <c r="H33" s="6" t="s">
        <v>15</v>
      </c>
      <c r="I33" s="6" t="s">
        <v>16</v>
      </c>
      <c r="J33" s="8"/>
      <c r="K33" s="1">
        <v>4.4909999999999997</v>
      </c>
      <c r="L33" t="s">
        <v>14</v>
      </c>
      <c r="M33" s="1">
        <v>63.213999999999999</v>
      </c>
      <c r="N33" t="s">
        <v>14</v>
      </c>
      <c r="O33" s="1">
        <v>-2.645</v>
      </c>
      <c r="P33" t="s">
        <v>14</v>
      </c>
      <c r="Q33" s="1">
        <v>135.65600000000001</v>
      </c>
      <c r="R33" t="s">
        <v>14</v>
      </c>
      <c r="S33" s="1">
        <v>1.952</v>
      </c>
      <c r="T33" t="s">
        <v>14</v>
      </c>
      <c r="U33" s="1">
        <v>0.03</v>
      </c>
      <c r="V33" t="s">
        <v>14</v>
      </c>
      <c r="W33" s="1">
        <v>14.391999999999999</v>
      </c>
      <c r="X33" s="6" t="s">
        <v>15</v>
      </c>
      <c r="Y33" t="s">
        <v>16</v>
      </c>
    </row>
    <row r="34" spans="1:25" x14ac:dyDescent="0.3">
      <c r="A34">
        <v>897</v>
      </c>
      <c r="B34" t="s">
        <v>14</v>
      </c>
      <c r="C34">
        <v>48</v>
      </c>
      <c r="D34" t="s">
        <v>14</v>
      </c>
      <c r="E34">
        <v>0.19</v>
      </c>
      <c r="F34" t="s">
        <v>14</v>
      </c>
      <c r="G34">
        <v>4.08</v>
      </c>
      <c r="H34" s="6" t="s">
        <v>15</v>
      </c>
      <c r="I34" s="6" t="s">
        <v>16</v>
      </c>
      <c r="J34" s="8"/>
      <c r="K34" s="1">
        <v>4.6340000000000003</v>
      </c>
      <c r="L34" t="s">
        <v>14</v>
      </c>
      <c r="M34" s="1">
        <v>64.070999999999998</v>
      </c>
      <c r="N34" t="s">
        <v>14</v>
      </c>
      <c r="O34" s="1">
        <v>-2.6269999999999998</v>
      </c>
      <c r="P34" t="s">
        <v>14</v>
      </c>
      <c r="Q34" s="1">
        <v>210.54499999999999</v>
      </c>
      <c r="R34" t="s">
        <v>14</v>
      </c>
      <c r="S34" s="1">
        <v>2.286</v>
      </c>
      <c r="T34" t="s">
        <v>14</v>
      </c>
      <c r="U34" s="1">
        <v>2.3E-2</v>
      </c>
      <c r="V34" t="s">
        <v>14</v>
      </c>
      <c r="W34" s="1">
        <v>10.856</v>
      </c>
      <c r="X34" s="6" t="s">
        <v>15</v>
      </c>
      <c r="Y34" t="s">
        <v>16</v>
      </c>
    </row>
    <row r="35" spans="1:25" x14ac:dyDescent="0.3">
      <c r="A35">
        <v>915</v>
      </c>
      <c r="B35" t="s">
        <v>14</v>
      </c>
      <c r="C35">
        <v>58</v>
      </c>
      <c r="D35" t="s">
        <v>14</v>
      </c>
      <c r="E35">
        <v>0.22</v>
      </c>
      <c r="F35" t="s">
        <v>14</v>
      </c>
      <c r="G35">
        <v>4.74</v>
      </c>
      <c r="H35" s="6" t="s">
        <v>15</v>
      </c>
      <c r="I35" s="6" t="s">
        <v>16</v>
      </c>
      <c r="J35" s="8"/>
      <c r="K35" s="1">
        <v>4.6420000000000003</v>
      </c>
      <c r="L35" t="s">
        <v>14</v>
      </c>
      <c r="M35" s="1">
        <v>65.356999999999999</v>
      </c>
      <c r="N35" t="s">
        <v>14</v>
      </c>
      <c r="O35" s="1">
        <v>-2.645</v>
      </c>
      <c r="P35" t="s">
        <v>14</v>
      </c>
      <c r="Q35" s="1">
        <v>215.52099999999999</v>
      </c>
      <c r="R35" t="s">
        <v>14</v>
      </c>
      <c r="S35" s="1">
        <v>2.762</v>
      </c>
      <c r="T35" t="s">
        <v>14</v>
      </c>
      <c r="U35" s="1">
        <v>2.7E-2</v>
      </c>
      <c r="V35" t="s">
        <v>14</v>
      </c>
      <c r="W35" s="1">
        <v>12.815</v>
      </c>
      <c r="X35" s="6" t="s">
        <v>15</v>
      </c>
      <c r="Y35" t="s">
        <v>16</v>
      </c>
    </row>
  </sheetData>
  <hyperlinks>
    <hyperlink ref="X1" r:id="rId1" xr:uid="{B53A0F1E-5E34-405A-A4A2-7E4D4F5EE4D8}"/>
    <hyperlink ref="X2" r:id="rId2" xr:uid="{5CD0AEB3-63C1-481D-849E-4997C9283F1C}"/>
    <hyperlink ref="X3" r:id="rId3" xr:uid="{4FE3E235-C10D-4711-8917-B0334563F856}"/>
    <hyperlink ref="X4" r:id="rId4" xr:uid="{69F6279B-9BD8-402D-B497-AE043527DF3C}"/>
    <hyperlink ref="X5" r:id="rId5" xr:uid="{A1EDAD28-E940-44F2-A5F4-2579CF2C19B2}"/>
    <hyperlink ref="X6" r:id="rId6" xr:uid="{32B2C5B3-37E6-42F0-A628-FBB132EFF8DA}"/>
    <hyperlink ref="X7" r:id="rId7" xr:uid="{80C48052-F407-45E3-9F9B-8542188782CA}"/>
    <hyperlink ref="X8" r:id="rId8" xr:uid="{EA2E0C60-F014-4F8B-A74E-9780EBC17C8D}"/>
    <hyperlink ref="X9" r:id="rId9" xr:uid="{BB2915F0-A48F-44F7-B7D6-644A6BAC0DCA}"/>
    <hyperlink ref="X10" r:id="rId10" xr:uid="{DFFA8D99-C15A-453B-977D-DD3C492CFCF4}"/>
    <hyperlink ref="X11" r:id="rId11" xr:uid="{76117BF5-CEAB-40EB-9A98-A06A3E14CA81}"/>
    <hyperlink ref="X12" r:id="rId12" xr:uid="{E962E0C6-E601-4790-8243-82DD02B5EEC0}"/>
    <hyperlink ref="X14" r:id="rId13" xr:uid="{F8E98D32-9D8A-418D-B19C-B7468C04DDFB}"/>
    <hyperlink ref="X15" r:id="rId14" xr:uid="{DC7CAD9B-2A26-4D66-B49A-7D420CD41550}"/>
    <hyperlink ref="X16" r:id="rId15" xr:uid="{0C80C313-869A-4AFD-B046-801C205B9B72}"/>
    <hyperlink ref="X17" r:id="rId16" xr:uid="{BC9B50CD-9A6E-4EAA-A6B1-47D26B8A3919}"/>
    <hyperlink ref="X18" r:id="rId17" xr:uid="{30983051-9388-4DEC-9D44-20209F1B2F36}"/>
    <hyperlink ref="X19" r:id="rId18" xr:uid="{BFE23DF6-F7E5-441B-9CD8-543B33459AA7}"/>
    <hyperlink ref="X20" r:id="rId19" xr:uid="{EA9FB18F-DF23-4C5E-B672-4CAB5146A8EA}"/>
    <hyperlink ref="X21" r:id="rId20" xr:uid="{9E8DABB3-4963-422F-A7CF-2BD19D57EEB0}"/>
    <hyperlink ref="X22" r:id="rId21" xr:uid="{F6E61C15-B019-4B09-BD69-C7156F2171A7}"/>
    <hyperlink ref="X23" r:id="rId22" xr:uid="{11FF265B-2AAF-4AC5-8102-85A95417DF67}"/>
    <hyperlink ref="X24" r:id="rId23" xr:uid="{1C6B22A1-22C4-4AB1-9F61-DFCD3779B152}"/>
    <hyperlink ref="X26" r:id="rId24" xr:uid="{5D003AD9-EC79-47D0-B6A8-43AD64824722}"/>
    <hyperlink ref="X27" r:id="rId25" xr:uid="{8455D9D0-5D1B-4A36-BDF6-7B0D4F7EC2C1}"/>
    <hyperlink ref="X28" r:id="rId26" xr:uid="{D176F76B-F522-4D6B-88BA-C6AF7F72F79D}"/>
    <hyperlink ref="X29" r:id="rId27" xr:uid="{3B13198F-0DBE-4C89-B823-1C44F1B1A202}"/>
    <hyperlink ref="X30" r:id="rId28" xr:uid="{84C4358F-3FF5-4B08-B463-DC3A0DAA36DE}"/>
    <hyperlink ref="X31" r:id="rId29" xr:uid="{7B72233B-39CA-4C67-898A-575CF45910C2}"/>
    <hyperlink ref="X32" r:id="rId30" xr:uid="{FBDC0EF7-3ACB-4BD0-BE1B-3939E5740706}"/>
    <hyperlink ref="X33" r:id="rId31" xr:uid="{35A516A7-B70D-4F0F-BC88-7F2AFEF107C7}"/>
    <hyperlink ref="X34" r:id="rId32" xr:uid="{5B2C0B5C-9D04-4098-A60A-9D8F34DA2197}"/>
    <hyperlink ref="X35" r:id="rId33" xr:uid="{2E9A6A53-982D-4DA6-9181-72164888D387}"/>
    <hyperlink ref="H1" r:id="rId34" xr:uid="{721E7F7E-F59B-4D04-B524-10944CA5D4F6}"/>
    <hyperlink ref="H2:H35" r:id="rId35" display="\\" xr:uid="{954DEC61-51A5-40C9-BBD4-9ACD00B8CBE0}"/>
    <hyperlink ref="X13" r:id="rId36" xr:uid="{E9DAB9F9-A7E3-4BBC-A106-39861FEBF5ED}"/>
    <hyperlink ref="X25" r:id="rId37" xr:uid="{86B9C41A-7F81-424E-8DC4-4E06519281A5}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BBFB4-90CF-4C0C-8F2E-D4E39E4D31D8}">
  <dimension ref="A1:K32"/>
  <sheetViews>
    <sheetView workbookViewId="0">
      <selection activeCell="A3" sqref="A3:A10"/>
    </sheetView>
  </sheetViews>
  <sheetFormatPr defaultRowHeight="14.4" x14ac:dyDescent="0.3"/>
  <cols>
    <col min="1" max="2" width="9.5546875" customWidth="1"/>
    <col min="3" max="4" width="13.77734375" customWidth="1"/>
    <col min="5" max="7" width="16.77734375" customWidth="1"/>
    <col min="8" max="8" width="8.109375" customWidth="1"/>
    <col min="9" max="9" width="16.77734375" customWidth="1"/>
    <col min="10" max="10" width="8.33203125" customWidth="1"/>
    <col min="12" max="12" width="13.77734375" customWidth="1"/>
    <col min="13" max="13" width="16.77734375" customWidth="1"/>
    <col min="14" max="14" width="16.6640625" customWidth="1"/>
    <col min="17" max="17" width="13.6640625" customWidth="1"/>
    <col min="18" max="18" width="16.88671875" customWidth="1"/>
    <col min="19" max="19" width="16.44140625" customWidth="1"/>
  </cols>
  <sheetData>
    <row r="1" spans="1:11" x14ac:dyDescent="0.3">
      <c r="A1" t="s">
        <v>5</v>
      </c>
    </row>
    <row r="2" spans="1:11" x14ac:dyDescent="0.3">
      <c r="A2" t="s">
        <v>4</v>
      </c>
      <c r="B2" t="s">
        <v>14</v>
      </c>
      <c r="C2" t="s">
        <v>1</v>
      </c>
      <c r="D2" t="s">
        <v>14</v>
      </c>
      <c r="E2" t="s">
        <v>2</v>
      </c>
      <c r="F2" t="s">
        <v>14</v>
      </c>
      <c r="G2" t="s">
        <v>3</v>
      </c>
      <c r="H2" t="s">
        <v>14</v>
      </c>
      <c r="I2" t="s">
        <v>8</v>
      </c>
      <c r="J2" s="6" t="s">
        <v>15</v>
      </c>
      <c r="K2" t="s">
        <v>16</v>
      </c>
    </row>
    <row r="3" spans="1:11" x14ac:dyDescent="0.3">
      <c r="A3" s="2">
        <v>0.9</v>
      </c>
      <c r="B3" t="s">
        <v>14</v>
      </c>
      <c r="C3" s="3">
        <v>76</v>
      </c>
      <c r="D3" t="s">
        <v>14</v>
      </c>
      <c r="E3" s="2">
        <v>0.49</v>
      </c>
      <c r="F3" t="s">
        <v>14</v>
      </c>
      <c r="G3">
        <v>7.65</v>
      </c>
      <c r="H3" t="s">
        <v>14</v>
      </c>
      <c r="I3" s="1">
        <f>(G3/E3)^(1/2)</f>
        <v>3.9512333388398089</v>
      </c>
      <c r="J3" s="6" t="s">
        <v>15</v>
      </c>
      <c r="K3" t="s">
        <v>16</v>
      </c>
    </row>
    <row r="4" spans="1:11" x14ac:dyDescent="0.3">
      <c r="A4">
        <v>0.68</v>
      </c>
      <c r="B4" t="s">
        <v>14</v>
      </c>
      <c r="C4" s="3">
        <v>59</v>
      </c>
      <c r="D4" t="s">
        <v>14</v>
      </c>
      <c r="E4" s="2">
        <v>0.38</v>
      </c>
      <c r="F4" t="s">
        <v>14</v>
      </c>
      <c r="G4">
        <v>5.95</v>
      </c>
      <c r="H4" t="s">
        <v>14</v>
      </c>
      <c r="I4" s="1">
        <f t="shared" ref="I4:I32" si="0">(G4/E4)^(1/2)</f>
        <v>3.9570057792277868</v>
      </c>
      <c r="J4" s="6" t="s">
        <v>15</v>
      </c>
      <c r="K4" t="s">
        <v>16</v>
      </c>
    </row>
    <row r="5" spans="1:11" x14ac:dyDescent="0.3">
      <c r="A5">
        <v>0.52</v>
      </c>
      <c r="B5" t="s">
        <v>14</v>
      </c>
      <c r="C5" s="3">
        <v>47</v>
      </c>
      <c r="D5" t="s">
        <v>14</v>
      </c>
      <c r="E5" s="2">
        <v>0.3</v>
      </c>
      <c r="F5" t="s">
        <v>14</v>
      </c>
      <c r="G5">
        <v>4.7300000000000004</v>
      </c>
      <c r="H5" t="s">
        <v>14</v>
      </c>
      <c r="I5" s="1">
        <f t="shared" si="0"/>
        <v>3.9707262140150976</v>
      </c>
      <c r="J5" s="6" t="s">
        <v>15</v>
      </c>
      <c r="K5" t="s">
        <v>16</v>
      </c>
    </row>
    <row r="6" spans="1:11" x14ac:dyDescent="0.3">
      <c r="A6">
        <v>0.42</v>
      </c>
      <c r="B6" t="s">
        <v>14</v>
      </c>
      <c r="C6" s="3">
        <v>33</v>
      </c>
      <c r="D6" t="s">
        <v>14</v>
      </c>
      <c r="E6" s="2">
        <v>0.21</v>
      </c>
      <c r="F6" t="s">
        <v>14</v>
      </c>
      <c r="G6">
        <v>3.39</v>
      </c>
      <c r="H6" t="s">
        <v>14</v>
      </c>
      <c r="I6" s="1">
        <f t="shared" si="0"/>
        <v>4.0178174601214955</v>
      </c>
      <c r="J6" s="6" t="s">
        <v>15</v>
      </c>
      <c r="K6" t="s">
        <v>16</v>
      </c>
    </row>
    <row r="7" spans="1:11" x14ac:dyDescent="0.3">
      <c r="A7">
        <v>0.34</v>
      </c>
      <c r="B7" t="s">
        <v>14</v>
      </c>
      <c r="C7" s="3">
        <v>24</v>
      </c>
      <c r="D7" t="s">
        <v>14</v>
      </c>
      <c r="E7" s="2">
        <v>0.15</v>
      </c>
      <c r="F7" t="s">
        <v>14</v>
      </c>
      <c r="G7" s="2">
        <v>2.4</v>
      </c>
      <c r="H7" t="s">
        <v>14</v>
      </c>
      <c r="I7" s="1">
        <f t="shared" si="0"/>
        <v>4</v>
      </c>
      <c r="J7" s="6" t="s">
        <v>15</v>
      </c>
      <c r="K7" t="s">
        <v>16</v>
      </c>
    </row>
    <row r="8" spans="1:11" x14ac:dyDescent="0.3">
      <c r="A8">
        <v>0.27</v>
      </c>
      <c r="B8" t="s">
        <v>14</v>
      </c>
      <c r="C8" s="3">
        <v>18</v>
      </c>
      <c r="D8" t="s">
        <v>14</v>
      </c>
      <c r="E8" s="2">
        <v>0.12</v>
      </c>
      <c r="F8" t="s">
        <v>14</v>
      </c>
      <c r="G8">
        <v>1.86</v>
      </c>
      <c r="H8" t="s">
        <v>14</v>
      </c>
      <c r="I8" s="1">
        <f t="shared" si="0"/>
        <v>3.9370039370059056</v>
      </c>
      <c r="J8" s="6" t="s">
        <v>15</v>
      </c>
      <c r="K8" t="s">
        <v>16</v>
      </c>
    </row>
    <row r="9" spans="1:11" x14ac:dyDescent="0.3">
      <c r="A9">
        <v>0.21</v>
      </c>
      <c r="B9" t="s">
        <v>14</v>
      </c>
      <c r="C9" s="3">
        <v>14</v>
      </c>
      <c r="D9" t="s">
        <v>14</v>
      </c>
      <c r="E9" s="2">
        <v>0.09</v>
      </c>
      <c r="F9" t="s">
        <v>14</v>
      </c>
      <c r="G9">
        <v>1.48</v>
      </c>
      <c r="H9" t="s">
        <v>14</v>
      </c>
      <c r="I9" s="1">
        <f t="shared" si="0"/>
        <v>4.0551750201988135</v>
      </c>
      <c r="J9" s="6" t="s">
        <v>15</v>
      </c>
      <c r="K9" t="s">
        <v>16</v>
      </c>
    </row>
    <row r="10" spans="1:11" x14ac:dyDescent="0.3">
      <c r="A10">
        <v>0.16</v>
      </c>
      <c r="B10" t="s">
        <v>14</v>
      </c>
      <c r="C10" s="3">
        <v>12</v>
      </c>
      <c r="D10" t="s">
        <v>14</v>
      </c>
      <c r="E10" s="2">
        <v>0.08</v>
      </c>
      <c r="F10" t="s">
        <v>14</v>
      </c>
      <c r="G10">
        <v>1.33</v>
      </c>
      <c r="H10" t="s">
        <v>14</v>
      </c>
      <c r="I10" s="1">
        <f t="shared" si="0"/>
        <v>4.0773766075750224</v>
      </c>
      <c r="J10" s="6" t="s">
        <v>15</v>
      </c>
      <c r="K10" t="s">
        <v>16</v>
      </c>
    </row>
    <row r="11" spans="1:11" x14ac:dyDescent="0.3">
      <c r="B11" t="s">
        <v>14</v>
      </c>
      <c r="D11" t="s">
        <v>14</v>
      </c>
      <c r="F11" t="s">
        <v>14</v>
      </c>
      <c r="H11" t="s">
        <v>14</v>
      </c>
      <c r="I11" s="1"/>
      <c r="J11" s="6" t="s">
        <v>15</v>
      </c>
      <c r="K11" t="s">
        <v>16</v>
      </c>
    </row>
    <row r="12" spans="1:11" x14ac:dyDescent="0.3">
      <c r="A12" t="s">
        <v>6</v>
      </c>
      <c r="B12" t="s">
        <v>14</v>
      </c>
      <c r="D12" t="s">
        <v>14</v>
      </c>
      <c r="F12" t="s">
        <v>14</v>
      </c>
      <c r="H12" t="s">
        <v>14</v>
      </c>
      <c r="I12" s="1"/>
      <c r="J12" s="6" t="s">
        <v>15</v>
      </c>
      <c r="K12" t="s">
        <v>16</v>
      </c>
    </row>
    <row r="13" spans="1:11" x14ac:dyDescent="0.3">
      <c r="A13" t="s">
        <v>4</v>
      </c>
      <c r="B13" t="s">
        <v>14</v>
      </c>
      <c r="C13" t="s">
        <v>1</v>
      </c>
      <c r="D13" t="s">
        <v>14</v>
      </c>
      <c r="E13" t="s">
        <v>2</v>
      </c>
      <c r="F13" t="s">
        <v>14</v>
      </c>
      <c r="G13" t="s">
        <v>3</v>
      </c>
      <c r="H13" t="s">
        <v>14</v>
      </c>
      <c r="I13" s="1"/>
      <c r="J13" s="6" t="s">
        <v>15</v>
      </c>
      <c r="K13" t="s">
        <v>16</v>
      </c>
    </row>
    <row r="14" spans="1:11" x14ac:dyDescent="0.3">
      <c r="A14" s="2">
        <v>0.9</v>
      </c>
      <c r="B14" t="s">
        <v>14</v>
      </c>
      <c r="C14" s="3">
        <v>89</v>
      </c>
      <c r="D14" t="s">
        <v>14</v>
      </c>
      <c r="E14" s="2">
        <v>0.55000000000000004</v>
      </c>
      <c r="F14" t="s">
        <v>14</v>
      </c>
      <c r="G14">
        <v>9.0299999999999994</v>
      </c>
      <c r="H14" t="s">
        <v>14</v>
      </c>
      <c r="I14" s="1">
        <f t="shared" si="0"/>
        <v>4.051935564416322</v>
      </c>
      <c r="J14" s="6" t="s">
        <v>15</v>
      </c>
      <c r="K14" t="s">
        <v>16</v>
      </c>
    </row>
    <row r="15" spans="1:11" x14ac:dyDescent="0.3">
      <c r="A15">
        <v>0.68</v>
      </c>
      <c r="B15" t="s">
        <v>14</v>
      </c>
      <c r="C15" s="3">
        <v>70</v>
      </c>
      <c r="D15" t="s">
        <v>14</v>
      </c>
      <c r="E15" s="2">
        <v>0.42</v>
      </c>
      <c r="F15" t="s">
        <v>14</v>
      </c>
      <c r="G15">
        <v>6.96</v>
      </c>
      <c r="H15" t="s">
        <v>14</v>
      </c>
      <c r="I15" s="1">
        <f t="shared" si="0"/>
        <v>4.0708019567928595</v>
      </c>
      <c r="J15" s="6" t="s">
        <v>15</v>
      </c>
      <c r="K15" t="s">
        <v>16</v>
      </c>
    </row>
    <row r="16" spans="1:11" x14ac:dyDescent="0.3">
      <c r="A16">
        <v>0.52</v>
      </c>
      <c r="B16" t="s">
        <v>14</v>
      </c>
      <c r="C16" s="3">
        <v>56</v>
      </c>
      <c r="D16" t="s">
        <v>14</v>
      </c>
      <c r="E16" s="2">
        <v>0.34</v>
      </c>
      <c r="F16" t="s">
        <v>14</v>
      </c>
      <c r="G16">
        <v>5.55</v>
      </c>
      <c r="H16" t="s">
        <v>14</v>
      </c>
      <c r="I16" s="1">
        <f t="shared" si="0"/>
        <v>4.0402387815282284</v>
      </c>
      <c r="J16" s="6" t="s">
        <v>15</v>
      </c>
      <c r="K16" t="s">
        <v>16</v>
      </c>
    </row>
    <row r="17" spans="1:11" x14ac:dyDescent="0.3">
      <c r="A17">
        <v>0.42</v>
      </c>
      <c r="B17" t="s">
        <v>14</v>
      </c>
      <c r="C17" s="3">
        <v>40</v>
      </c>
      <c r="D17" t="s">
        <v>14</v>
      </c>
      <c r="E17" s="2">
        <v>0.24</v>
      </c>
      <c r="F17" t="s">
        <v>14</v>
      </c>
      <c r="G17">
        <v>3.94</v>
      </c>
      <c r="H17" t="s">
        <v>14</v>
      </c>
      <c r="I17" s="1">
        <f t="shared" si="0"/>
        <v>4.0517485937144064</v>
      </c>
      <c r="J17" s="6" t="s">
        <v>15</v>
      </c>
      <c r="K17" t="s">
        <v>16</v>
      </c>
    </row>
    <row r="18" spans="1:11" x14ac:dyDescent="0.3">
      <c r="A18">
        <v>0.34</v>
      </c>
      <c r="B18" t="s">
        <v>14</v>
      </c>
      <c r="C18" s="3">
        <v>27</v>
      </c>
      <c r="D18" t="s">
        <v>14</v>
      </c>
      <c r="E18" s="2">
        <v>0.17</v>
      </c>
      <c r="F18" t="s">
        <v>14</v>
      </c>
      <c r="G18" s="2">
        <v>2.75</v>
      </c>
      <c r="H18" t="s">
        <v>14</v>
      </c>
      <c r="I18" s="1">
        <f t="shared" si="0"/>
        <v>4.0219983326992184</v>
      </c>
      <c r="J18" s="6" t="s">
        <v>15</v>
      </c>
      <c r="K18" t="s">
        <v>16</v>
      </c>
    </row>
    <row r="19" spans="1:11" x14ac:dyDescent="0.3">
      <c r="A19">
        <v>0.27</v>
      </c>
      <c r="B19" t="s">
        <v>14</v>
      </c>
      <c r="C19" s="3">
        <v>21</v>
      </c>
      <c r="D19" t="s">
        <v>14</v>
      </c>
      <c r="E19" s="2">
        <v>0.13</v>
      </c>
      <c r="F19" t="s">
        <v>14</v>
      </c>
      <c r="G19">
        <v>2.13</v>
      </c>
      <c r="H19" t="s">
        <v>14</v>
      </c>
      <c r="I19" s="1">
        <f t="shared" si="0"/>
        <v>4.0477914205916523</v>
      </c>
      <c r="J19" s="6" t="s">
        <v>15</v>
      </c>
      <c r="K19" t="s">
        <v>16</v>
      </c>
    </row>
    <row r="20" spans="1:11" x14ac:dyDescent="0.3">
      <c r="A20">
        <v>0.21</v>
      </c>
      <c r="B20" t="s">
        <v>14</v>
      </c>
      <c r="C20" s="3">
        <v>16</v>
      </c>
      <c r="D20" t="s">
        <v>14</v>
      </c>
      <c r="E20" s="2">
        <v>0.1</v>
      </c>
      <c r="F20" t="s">
        <v>14</v>
      </c>
      <c r="G20" s="2">
        <v>1.7</v>
      </c>
      <c r="H20" t="s">
        <v>14</v>
      </c>
      <c r="I20" s="1">
        <f t="shared" si="0"/>
        <v>4.1231056256176606</v>
      </c>
      <c r="J20" s="6" t="s">
        <v>15</v>
      </c>
      <c r="K20" t="s">
        <v>16</v>
      </c>
    </row>
    <row r="21" spans="1:11" x14ac:dyDescent="0.3">
      <c r="A21">
        <v>0.16</v>
      </c>
      <c r="B21" t="s">
        <v>14</v>
      </c>
      <c r="C21" s="3">
        <v>14</v>
      </c>
      <c r="D21" t="s">
        <v>14</v>
      </c>
      <c r="E21" s="2">
        <v>0.09</v>
      </c>
      <c r="F21" t="s">
        <v>14</v>
      </c>
      <c r="G21">
        <v>1.51</v>
      </c>
      <c r="H21" t="s">
        <v>14</v>
      </c>
      <c r="I21" s="1">
        <f t="shared" si="0"/>
        <v>4.0960685758148356</v>
      </c>
      <c r="J21" s="6" t="s">
        <v>15</v>
      </c>
      <c r="K21" t="s">
        <v>16</v>
      </c>
    </row>
    <row r="22" spans="1:11" x14ac:dyDescent="0.3">
      <c r="B22" t="s">
        <v>14</v>
      </c>
      <c r="D22" t="s">
        <v>14</v>
      </c>
      <c r="F22" t="s">
        <v>14</v>
      </c>
      <c r="H22" t="s">
        <v>14</v>
      </c>
      <c r="I22" s="1"/>
      <c r="J22" s="6" t="s">
        <v>15</v>
      </c>
      <c r="K22" t="s">
        <v>16</v>
      </c>
    </row>
    <row r="23" spans="1:11" x14ac:dyDescent="0.3">
      <c r="A23" t="s">
        <v>7</v>
      </c>
      <c r="B23" t="s">
        <v>14</v>
      </c>
      <c r="D23" t="s">
        <v>14</v>
      </c>
      <c r="F23" t="s">
        <v>14</v>
      </c>
      <c r="H23" t="s">
        <v>14</v>
      </c>
      <c r="I23" s="1"/>
      <c r="J23" s="6" t="s">
        <v>15</v>
      </c>
      <c r="K23" t="s">
        <v>16</v>
      </c>
    </row>
    <row r="24" spans="1:11" x14ac:dyDescent="0.3">
      <c r="A24" t="s">
        <v>4</v>
      </c>
      <c r="B24" t="s">
        <v>14</v>
      </c>
      <c r="C24" t="s">
        <v>1</v>
      </c>
      <c r="D24" t="s">
        <v>14</v>
      </c>
      <c r="E24" t="s">
        <v>2</v>
      </c>
      <c r="F24" t="s">
        <v>14</v>
      </c>
      <c r="G24" t="s">
        <v>3</v>
      </c>
      <c r="H24" t="s">
        <v>14</v>
      </c>
      <c r="I24" s="1"/>
      <c r="J24" s="6" t="s">
        <v>15</v>
      </c>
      <c r="K24" t="s">
        <v>16</v>
      </c>
    </row>
    <row r="25" spans="1:11" x14ac:dyDescent="0.3">
      <c r="A25" s="2">
        <v>0.9</v>
      </c>
      <c r="B25" t="s">
        <v>14</v>
      </c>
      <c r="C25" s="3">
        <v>16</v>
      </c>
      <c r="D25" t="s">
        <v>14</v>
      </c>
      <c r="E25" s="2">
        <v>0.17</v>
      </c>
      <c r="F25" t="s">
        <v>14</v>
      </c>
      <c r="G25">
        <v>2.12</v>
      </c>
      <c r="H25" t="s">
        <v>14</v>
      </c>
      <c r="I25" s="1">
        <f t="shared" si="0"/>
        <v>3.5313720046596786</v>
      </c>
      <c r="J25" s="6" t="s">
        <v>15</v>
      </c>
      <c r="K25" t="s">
        <v>16</v>
      </c>
    </row>
    <row r="26" spans="1:11" x14ac:dyDescent="0.3">
      <c r="A26">
        <v>0.68</v>
      </c>
      <c r="B26" t="s">
        <v>14</v>
      </c>
      <c r="C26" s="3">
        <v>13</v>
      </c>
      <c r="D26" t="s">
        <v>14</v>
      </c>
      <c r="E26" s="2">
        <v>0.14000000000000001</v>
      </c>
      <c r="F26" t="s">
        <v>14</v>
      </c>
      <c r="G26">
        <v>1.71</v>
      </c>
      <c r="H26" t="s">
        <v>14</v>
      </c>
      <c r="I26" s="1">
        <f t="shared" si="0"/>
        <v>3.4948942350643049</v>
      </c>
      <c r="J26" s="6" t="s">
        <v>15</v>
      </c>
      <c r="K26" t="s">
        <v>16</v>
      </c>
    </row>
    <row r="27" spans="1:11" x14ac:dyDescent="0.3">
      <c r="A27">
        <v>0.52</v>
      </c>
      <c r="B27" t="s">
        <v>14</v>
      </c>
      <c r="C27" s="3">
        <v>10.5</v>
      </c>
      <c r="D27" t="s">
        <v>14</v>
      </c>
      <c r="E27" s="2">
        <v>0.11</v>
      </c>
      <c r="F27" t="s">
        <v>14</v>
      </c>
      <c r="G27">
        <v>1.38</v>
      </c>
      <c r="H27" t="s">
        <v>14</v>
      </c>
      <c r="I27" s="1">
        <f t="shared" si="0"/>
        <v>3.5419563161414831</v>
      </c>
      <c r="J27" s="6" t="s">
        <v>15</v>
      </c>
      <c r="K27" t="s">
        <v>16</v>
      </c>
    </row>
    <row r="28" spans="1:11" x14ac:dyDescent="0.3">
      <c r="A28">
        <v>0.42</v>
      </c>
      <c r="B28" t="s">
        <v>14</v>
      </c>
      <c r="C28" s="3">
        <v>7</v>
      </c>
      <c r="D28" t="s">
        <v>14</v>
      </c>
      <c r="E28" s="2">
        <v>0.08</v>
      </c>
      <c r="F28" t="s">
        <v>14</v>
      </c>
      <c r="G28" s="2">
        <v>1</v>
      </c>
      <c r="H28" t="s">
        <v>14</v>
      </c>
      <c r="I28" s="1">
        <f t="shared" si="0"/>
        <v>3.5355339059327378</v>
      </c>
      <c r="J28" s="6" t="s">
        <v>15</v>
      </c>
      <c r="K28" t="s">
        <v>16</v>
      </c>
    </row>
    <row r="29" spans="1:11" x14ac:dyDescent="0.3">
      <c r="A29">
        <v>0.34</v>
      </c>
      <c r="B29" t="s">
        <v>14</v>
      </c>
      <c r="C29" s="3">
        <v>5</v>
      </c>
      <c r="D29" t="s">
        <v>14</v>
      </c>
      <c r="E29" s="2">
        <v>0.06</v>
      </c>
      <c r="F29" t="s">
        <v>14</v>
      </c>
      <c r="G29" s="2">
        <v>0.72</v>
      </c>
      <c r="H29" t="s">
        <v>14</v>
      </c>
      <c r="I29" s="1">
        <f t="shared" si="0"/>
        <v>3.4641016151377544</v>
      </c>
      <c r="J29" s="6" t="s">
        <v>15</v>
      </c>
      <c r="K29" t="s">
        <v>16</v>
      </c>
    </row>
    <row r="30" spans="1:11" x14ac:dyDescent="0.3">
      <c r="A30">
        <v>0.27</v>
      </c>
      <c r="B30" t="s">
        <v>14</v>
      </c>
      <c r="C30" s="3">
        <v>4</v>
      </c>
      <c r="D30" t="s">
        <v>14</v>
      </c>
      <c r="E30" s="2">
        <v>0.04</v>
      </c>
      <c r="F30" t="s">
        <v>14</v>
      </c>
      <c r="G30">
        <v>0.56999999999999995</v>
      </c>
      <c r="H30" t="s">
        <v>14</v>
      </c>
      <c r="I30" s="1">
        <f t="shared" si="0"/>
        <v>3.7749172176353745</v>
      </c>
      <c r="J30" s="6" t="s">
        <v>15</v>
      </c>
      <c r="K30" t="s">
        <v>16</v>
      </c>
    </row>
    <row r="31" spans="1:11" x14ac:dyDescent="0.3">
      <c r="A31">
        <v>0.21</v>
      </c>
      <c r="B31" t="s">
        <v>14</v>
      </c>
      <c r="C31" s="3">
        <v>3</v>
      </c>
      <c r="D31" t="s">
        <v>14</v>
      </c>
      <c r="E31" s="2">
        <v>0.03</v>
      </c>
      <c r="F31" t="s">
        <v>14</v>
      </c>
      <c r="G31">
        <v>0.46</v>
      </c>
      <c r="H31" t="s">
        <v>14</v>
      </c>
      <c r="I31" s="1">
        <f t="shared" si="0"/>
        <v>3.9157800414902435</v>
      </c>
      <c r="J31" s="6" t="s">
        <v>15</v>
      </c>
      <c r="K31" t="s">
        <v>16</v>
      </c>
    </row>
    <row r="32" spans="1:11" x14ac:dyDescent="0.3">
      <c r="A32">
        <v>0.16</v>
      </c>
      <c r="B32" t="s">
        <v>14</v>
      </c>
      <c r="C32" s="3">
        <v>2</v>
      </c>
      <c r="D32" t="s">
        <v>14</v>
      </c>
      <c r="E32" s="2">
        <v>0.03</v>
      </c>
      <c r="F32" t="s">
        <v>14</v>
      </c>
      <c r="G32">
        <v>0.41</v>
      </c>
      <c r="H32" t="s">
        <v>14</v>
      </c>
      <c r="I32" s="1">
        <f t="shared" si="0"/>
        <v>3.6968455021364721</v>
      </c>
      <c r="J32" s="6" t="s">
        <v>15</v>
      </c>
      <c r="K32" t="s">
        <v>16</v>
      </c>
    </row>
  </sheetData>
  <hyperlinks>
    <hyperlink ref="J2" r:id="rId1" xr:uid="{771A48A9-4AE1-47C4-9C51-3E996AEC7ECC}"/>
    <hyperlink ref="J3" r:id="rId2" xr:uid="{8942CE42-D650-4EE4-A1D9-1FC6A1F45798}"/>
    <hyperlink ref="J4" r:id="rId3" xr:uid="{0FD46661-6CF6-4FAD-9D8C-F5BC66759065}"/>
    <hyperlink ref="J5" r:id="rId4" xr:uid="{E7E37F2C-613F-4E95-B8E8-6DFC01E35CF6}"/>
    <hyperlink ref="J6" r:id="rId5" xr:uid="{E951C646-A4C6-42AA-9425-28432455D6A5}"/>
    <hyperlink ref="J7" r:id="rId6" xr:uid="{00A5DC34-C577-4109-B80E-A41AABC1DF86}"/>
    <hyperlink ref="J8" r:id="rId7" xr:uid="{5E8C3436-96E2-4A29-86DC-72F73F1DC8F1}"/>
    <hyperlink ref="J9" r:id="rId8" xr:uid="{A1928A24-C80F-4535-8E95-CF911FF5AE06}"/>
    <hyperlink ref="J10" r:id="rId9" xr:uid="{4D6726C9-3580-49E5-A261-080699D483DB}"/>
    <hyperlink ref="J11" r:id="rId10" xr:uid="{05994F4E-172F-42F5-8F3C-A8B532AB237C}"/>
    <hyperlink ref="J12" r:id="rId11" xr:uid="{B2670B2D-E198-49DD-BB7B-05F1F3C2C32A}"/>
    <hyperlink ref="J13" r:id="rId12" xr:uid="{33552B2C-088B-4D9B-B190-1C7E875B9A8F}"/>
    <hyperlink ref="J14" r:id="rId13" xr:uid="{13ADEC7A-0FCE-42A6-ABC2-66BDF24DE91A}"/>
    <hyperlink ref="J15" r:id="rId14" xr:uid="{5668EAE9-7203-466B-BB3B-FA758572711E}"/>
    <hyperlink ref="J16" r:id="rId15" xr:uid="{6AEB472E-2F6D-4D1F-B711-CC0F49C71FB4}"/>
    <hyperlink ref="J17" r:id="rId16" xr:uid="{66FD70E7-02F7-40AE-9E71-74DABADADE73}"/>
    <hyperlink ref="J18" r:id="rId17" xr:uid="{AA8CEC0D-056B-4695-BDF9-8AED9A8FBFEB}"/>
    <hyperlink ref="J19" r:id="rId18" xr:uid="{BA2041FC-98D4-4240-84DF-402D48674202}"/>
    <hyperlink ref="J20" r:id="rId19" xr:uid="{420AF41A-D285-40B2-87DA-B01D4587FE6D}"/>
    <hyperlink ref="J21" r:id="rId20" xr:uid="{F199D55D-D564-4182-947F-0FA7B43BE5C5}"/>
    <hyperlink ref="J22" r:id="rId21" xr:uid="{AA5CAD30-23DD-4ED4-8F3A-B0052EE34E12}"/>
    <hyperlink ref="J23" r:id="rId22" xr:uid="{D6E19FBD-ABF5-4CFF-9A14-AFE6A5659667}"/>
    <hyperlink ref="J24" r:id="rId23" xr:uid="{0231CDE6-B6CA-45B6-92C2-3FAAF4A4DDBE}"/>
    <hyperlink ref="J25" r:id="rId24" xr:uid="{F03D0C8E-CE62-47EE-9A1F-847859F8CF50}"/>
    <hyperlink ref="J26" r:id="rId25" xr:uid="{7E67F03C-6ED1-4E23-8E6D-55421FFDB66B}"/>
    <hyperlink ref="J27" r:id="rId26" xr:uid="{2FDE2FFD-B2C7-4471-95ED-D72EDD7D7F8D}"/>
    <hyperlink ref="J28" r:id="rId27" xr:uid="{DB04E86F-EEF5-4456-B771-ACD14EF6DA02}"/>
    <hyperlink ref="J29" r:id="rId28" xr:uid="{088F1EC2-35A4-4695-9500-C89CB45997A7}"/>
    <hyperlink ref="J30" r:id="rId29" xr:uid="{0B16CEA2-9907-4284-911F-7E541FE786C0}"/>
    <hyperlink ref="J31" r:id="rId30" xr:uid="{BEDF9450-C9C8-4FAA-8450-6AFFB8897A09}"/>
    <hyperlink ref="J32" r:id="rId31" xr:uid="{BAE275A2-69B5-4E5A-AF2D-C5A67BE66AEE}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80861-4216-4C57-AA58-233B31B52132}">
  <dimension ref="A1:B8"/>
  <sheetViews>
    <sheetView workbookViewId="0">
      <selection activeCell="B9" sqref="B9"/>
    </sheetView>
  </sheetViews>
  <sheetFormatPr defaultRowHeight="14.4" x14ac:dyDescent="0.3"/>
  <sheetData>
    <row r="1" spans="1:2" x14ac:dyDescent="0.3">
      <c r="A1">
        <v>1</v>
      </c>
      <c r="B1">
        <v>0.9</v>
      </c>
    </row>
    <row r="2" spans="1:2" x14ac:dyDescent="0.3">
      <c r="A2">
        <v>2</v>
      </c>
      <c r="B2">
        <v>0.68</v>
      </c>
    </row>
    <row r="3" spans="1:2" x14ac:dyDescent="0.3">
      <c r="A3">
        <v>3</v>
      </c>
      <c r="B3">
        <v>0.52</v>
      </c>
    </row>
    <row r="4" spans="1:2" x14ac:dyDescent="0.3">
      <c r="A4">
        <v>4</v>
      </c>
      <c r="B4">
        <v>0.42</v>
      </c>
    </row>
    <row r="5" spans="1:2" x14ac:dyDescent="0.3">
      <c r="A5">
        <v>5</v>
      </c>
      <c r="B5">
        <v>0.39</v>
      </c>
    </row>
    <row r="6" spans="1:2" x14ac:dyDescent="0.3">
      <c r="A6">
        <v>6</v>
      </c>
      <c r="B6">
        <v>0.27</v>
      </c>
    </row>
    <row r="7" spans="1:2" x14ac:dyDescent="0.3">
      <c r="A7">
        <v>7</v>
      </c>
      <c r="B7">
        <v>0.21</v>
      </c>
    </row>
    <row r="8" spans="1:2" x14ac:dyDescent="0.3">
      <c r="A8">
        <v>8</v>
      </c>
      <c r="B8">
        <v>0.16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List1</vt:lpstr>
      <vt:lpstr>List2</vt:lpstr>
      <vt:lpstr>List5</vt:lpstr>
      <vt:lpstr>List3</vt:lpstr>
      <vt:lpstr>List4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Beran</dc:creator>
  <cp:lastModifiedBy>Jan Beran</cp:lastModifiedBy>
  <dcterms:created xsi:type="dcterms:W3CDTF">2019-03-01T21:35:41Z</dcterms:created>
  <dcterms:modified xsi:type="dcterms:W3CDTF">2019-03-10T01:30:51Z</dcterms:modified>
</cp:coreProperties>
</file>