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Kredity_sekce" sheetId="1" r:id="rId1"/>
    <sheet name="kredity_graf" sheetId="2" r:id="rId2"/>
    <sheet name="Kredity _2_" sheetId="3" r:id="rId3"/>
    <sheet name="Tvurci vykon" sheetId="4" r:id="rId4"/>
    <sheet name="Dotace na vyuku" sheetId="5" r:id="rId5"/>
    <sheet name="Dotace na vyuku_2" sheetId="6" r:id="rId6"/>
    <sheet name="Kreditove body" sheetId="7" r:id="rId7"/>
    <sheet name=" Vyuka Smid 2004" sheetId="8" r:id="rId8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4" authorId="0">
      <text>
        <r>
          <rPr>
            <sz val="10"/>
            <rFont val="Arial CE"/>
            <family val="0"/>
          </rPr>
          <t>Michal Bulant:
od období podzim 2002 změněn systém garančních pracovišť u předmětů vyučovaných pro FI</t>
        </r>
      </text>
    </comment>
    <comment ref="A12" authorId="0">
      <text>
        <r>
          <rPr>
            <sz val="10"/>
            <rFont val="Arial CE"/>
            <family val="0"/>
          </rPr>
          <t>část kreditů za výuku dr. Marečka převésty na chem. sekci</t>
        </r>
      </text>
    </comment>
  </commentList>
</comments>
</file>

<file path=xl/sharedStrings.xml><?xml version="1.0" encoding="utf-8"?>
<sst xmlns="http://schemas.openxmlformats.org/spreadsheetml/2006/main" count="1678" uniqueCount="1615">
  <si>
    <r>
      <rPr>
        <b/>
        <i/>
        <sz val="10"/>
        <rFont val="Arial CE"/>
        <family val="2"/>
      </rPr>
      <t>podle garančního pracoviště (bez duplicitních studií)</t>
    </r>
  </si>
  <si>
    <r>
      <rPr>
        <b/>
        <sz val="10"/>
        <rFont val="Arial CE"/>
        <family val="2"/>
      </rPr>
      <t>jaro 2001</t>
    </r>
  </si>
  <si>
    <r>
      <rPr>
        <b/>
        <sz val="10"/>
        <rFont val="Arial CE"/>
        <family val="2"/>
      </rPr>
      <t>podzim 2001</t>
    </r>
  </si>
  <si>
    <r>
      <rPr>
        <b/>
        <sz val="10"/>
        <rFont val="Arial CE"/>
        <family val="2"/>
      </rPr>
      <t>jaro 2002</t>
    </r>
  </si>
  <si>
    <r>
      <rPr>
        <b/>
        <sz val="10"/>
        <rFont val="Arial CE"/>
        <family val="2"/>
      </rPr>
      <t>podzim 2002</t>
    </r>
  </si>
  <si>
    <r>
      <rPr>
        <b/>
        <sz val="10"/>
        <rFont val="Arial CE"/>
        <family val="2"/>
      </rPr>
      <t>jaro 2003</t>
    </r>
  </si>
  <si>
    <r>
      <rPr>
        <b/>
        <sz val="10"/>
        <rFont val="Arial CE"/>
        <family val="2"/>
      </rPr>
      <t>podzim 2003</t>
    </r>
  </si>
  <si>
    <r>
      <rPr>
        <b/>
        <sz val="10"/>
        <rFont val="Arial CE"/>
        <family val="2"/>
      </rPr>
      <t>jaro 2004</t>
    </r>
  </si>
  <si>
    <r>
      <rPr>
        <b/>
        <sz val="10"/>
        <rFont val="Arial CE"/>
        <family val="2"/>
      </rPr>
      <t>podzim 2004</t>
    </r>
  </si>
  <si>
    <t>2004/2003</t>
  </si>
  <si>
    <r>
      <rPr>
        <b/>
        <sz val="10"/>
        <rFont val="Arial CE"/>
        <family val="2"/>
      </rPr>
      <t>%  z celku</t>
    </r>
  </si>
  <si>
    <r>
      <rPr>
        <b/>
        <sz val="10"/>
        <rFont val="Arial CE"/>
        <family val="2"/>
      </rPr>
      <t>Šmíd 2004</t>
    </r>
  </si>
  <si>
    <r>
      <rPr>
        <b/>
        <sz val="10"/>
        <rFont val="Arial CE"/>
        <family val="2"/>
      </rPr>
      <t>%  z celku</t>
    </r>
  </si>
  <si>
    <r>
      <rPr>
        <b/>
        <sz val="10"/>
        <rFont val="Arial CE"/>
        <family val="2"/>
      </rPr>
      <t>1431 Přírodovědecká fakulta</t>
    </r>
  </si>
  <si>
    <r>
      <rPr>
        <b/>
        <sz val="10"/>
        <rFont val="Arial CE"/>
        <family val="2"/>
      </rPr>
      <t>143110 Matematická sekce</t>
    </r>
  </si>
  <si>
    <r>
      <rPr>
        <b/>
        <sz val="10"/>
        <rFont val="Arial CE"/>
        <family val="2"/>
      </rPr>
      <t>143120 Fyzikální sekce</t>
    </r>
  </si>
  <si>
    <r>
      <rPr>
        <b/>
        <sz val="10"/>
        <rFont val="Arial CE"/>
        <family val="2"/>
      </rPr>
      <t>143130 Chemická sekce</t>
    </r>
  </si>
  <si>
    <r>
      <rPr>
        <b/>
        <sz val="10"/>
        <rFont val="Arial CE"/>
        <family val="2"/>
      </rPr>
      <t>143140 Biologická sekce</t>
    </r>
  </si>
  <si>
    <r>
      <rPr>
        <b/>
        <sz val="10"/>
        <rFont val="Arial CE"/>
        <family val="2"/>
      </rPr>
      <t>143150 Sekce Vědy o Zemi</t>
    </r>
  </si>
  <si>
    <r>
      <rPr>
        <b/>
        <sz val="8"/>
        <rFont val="Arial CE"/>
        <family val="2"/>
      </rPr>
      <t xml:space="preserve">        14315010 Ústav geologických věd</t>
    </r>
  </si>
  <si>
    <r>
      <rPr>
        <b/>
        <sz val="8"/>
        <rFont val="Arial CE"/>
        <family val="2"/>
      </rPr>
      <t xml:space="preserve">        14315030 Geografický ústav</t>
    </r>
  </si>
  <si>
    <r>
      <rPr>
        <b/>
        <sz val="10"/>
        <rFont val="Arial CE"/>
        <family val="2"/>
      </rPr>
      <t>Ústřední knihovna</t>
    </r>
  </si>
  <si>
    <r>
      <rPr>
        <sz val="10"/>
        <rFont val="Arial CE"/>
        <family val="0"/>
      </rPr>
      <t>nezarazeno</t>
    </r>
  </si>
  <si>
    <r>
      <rPr>
        <b/>
        <sz val="10"/>
        <rFont val="Arial CE"/>
        <family val="2"/>
      </rPr>
      <t>1431 Přírodovědecká fakulta</t>
    </r>
  </si>
  <si>
    <r>
      <rPr>
        <b/>
        <sz val="10"/>
        <rFont val="Arial CE"/>
        <family val="2"/>
      </rPr>
      <t>143110 Matematická sekce</t>
    </r>
  </si>
  <si>
    <r>
      <rPr>
        <b/>
        <sz val="10"/>
        <rFont val="Arial CE"/>
        <family val="2"/>
      </rPr>
      <t>143120 Fyzikální sekce</t>
    </r>
  </si>
  <si>
    <r>
      <rPr>
        <b/>
        <sz val="10"/>
        <rFont val="Arial CE"/>
        <family val="2"/>
      </rPr>
      <t>143130 Chemická sekce</t>
    </r>
  </si>
  <si>
    <r>
      <rPr>
        <b/>
        <sz val="10"/>
        <rFont val="Arial CE"/>
        <family val="2"/>
      </rPr>
      <t>143140 Biologická sekce</t>
    </r>
  </si>
  <si>
    <r>
      <rPr>
        <b/>
        <sz val="10"/>
        <rFont val="Arial CE"/>
        <family val="2"/>
      </rPr>
      <t>143150 Sekce Vědy o Zemi</t>
    </r>
  </si>
  <si>
    <r>
      <rPr>
        <b/>
        <sz val="8"/>
        <rFont val="Arial CE"/>
        <family val="2"/>
      </rPr>
      <t xml:space="preserve">        14315010 Ústav geologických věd</t>
    </r>
  </si>
  <si>
    <r>
      <rPr>
        <b/>
        <sz val="8"/>
        <rFont val="Arial CE"/>
        <family val="2"/>
      </rPr>
      <t xml:space="preserve">        14315030 Geografický ústav</t>
    </r>
  </si>
  <si>
    <r>
      <rPr>
        <b/>
        <sz val="10"/>
        <rFont val="Arial CE"/>
        <family val="0"/>
      </rPr>
      <t>1431 Přírodovědecká fakulta</t>
    </r>
  </si>
  <si>
    <r>
      <rPr>
        <b/>
        <sz val="10"/>
        <rFont val="Arial CE"/>
        <family val="0"/>
      </rPr>
      <t>143110 Matematická sekce</t>
    </r>
  </si>
  <si>
    <r>
      <rPr>
        <b/>
        <sz val="10"/>
        <rFont val="Arial CE"/>
        <family val="0"/>
      </rPr>
      <t>14311010 Katedra matematické analýzy</t>
    </r>
  </si>
  <si>
    <r>
      <rPr>
        <b/>
        <sz val="10"/>
        <rFont val="Arial CE"/>
        <family val="0"/>
      </rPr>
      <t>14311020 Katedra algebry a geometrie</t>
    </r>
  </si>
  <si>
    <r>
      <rPr>
        <b/>
        <sz val="10"/>
        <rFont val="Arial CE"/>
        <family val="0"/>
      </rPr>
      <t>14311030 Katedra matematiky</t>
    </r>
  </si>
  <si>
    <r>
      <rPr>
        <b/>
        <sz val="10"/>
        <rFont val="Arial CE"/>
        <family val="0"/>
      </rPr>
      <t>14311040 Katedra aplikované matematiky</t>
    </r>
  </si>
  <si>
    <r>
      <rPr>
        <b/>
        <sz val="10"/>
        <rFont val="Arial CE"/>
        <family val="0"/>
      </rPr>
      <t>143120 Fyzikální sekce</t>
    </r>
  </si>
  <si>
    <r>
      <rPr>
        <b/>
        <sz val="10"/>
        <rFont val="Arial CE"/>
        <family val="0"/>
      </rPr>
      <t>14312010 Katedra obecné fyziky</t>
    </r>
  </si>
  <si>
    <r>
      <rPr>
        <b/>
        <sz val="10"/>
        <rFont val="Arial CE"/>
        <family val="0"/>
      </rPr>
      <t>14312020 Ústav fyziky kondenzovaných látek</t>
    </r>
  </si>
  <si>
    <r>
      <rPr>
        <b/>
        <sz val="10"/>
        <rFont val="Arial CE"/>
        <family val="0"/>
      </rPr>
      <t>14312030 Katedra fyzikální elektroniky</t>
    </r>
  </si>
  <si>
    <r>
      <rPr>
        <b/>
        <sz val="10"/>
        <rFont val="Arial CE"/>
        <family val="0"/>
      </rPr>
      <t>14312040 Ústav teoretické fyziky a astrofyziky</t>
    </r>
  </si>
  <si>
    <r>
      <rPr>
        <b/>
        <sz val="10"/>
        <rFont val="Arial CE"/>
        <family val="0"/>
      </rPr>
      <t>143130 Chemická sekce</t>
    </r>
  </si>
  <si>
    <r>
      <rPr>
        <b/>
        <sz val="10"/>
        <rFont val="Arial CE"/>
        <family val="0"/>
      </rPr>
      <t>14313050 Katedra biochemie</t>
    </r>
  </si>
  <si>
    <r>
      <rPr>
        <b/>
        <sz val="10"/>
        <rFont val="Arial CE"/>
        <family val="0"/>
      </rPr>
      <t>14313060 Výzkumné centrum pro chemii životního prostředí a ekotoxikologii</t>
    </r>
  </si>
  <si>
    <r>
      <rPr>
        <b/>
        <sz val="10"/>
        <rFont val="Arial CE"/>
        <family val="0"/>
      </rPr>
      <t>143140 Biologická sekce</t>
    </r>
  </si>
  <si>
    <r>
      <rPr>
        <b/>
        <sz val="10"/>
        <rFont val="Arial CE"/>
        <family val="0"/>
      </rPr>
      <t>14314010 Katedra fyziologie a anatomie rostlin</t>
    </r>
  </si>
  <si>
    <r>
      <rPr>
        <b/>
        <sz val="10"/>
        <rFont val="Arial CE"/>
        <family val="0"/>
      </rPr>
      <t>14314020 Katedra zoologie a ekologie</t>
    </r>
  </si>
  <si>
    <r>
      <rPr>
        <b/>
        <sz val="10"/>
        <rFont val="Arial CE"/>
        <family val="0"/>
      </rPr>
      <t>14314030 Katedra srovnávací fyziologie živočichů a obecné zoologie</t>
    </r>
  </si>
  <si>
    <r>
      <rPr>
        <b/>
        <sz val="10"/>
        <rFont val="Arial CE"/>
        <family val="0"/>
      </rPr>
      <t>14314040 Katedra botaniky</t>
    </r>
  </si>
  <si>
    <r>
      <rPr>
        <b/>
        <sz val="10"/>
        <rFont val="Arial CE"/>
        <family val="0"/>
      </rPr>
      <t>14314050 Katedra mikrobiologie</t>
    </r>
  </si>
  <si>
    <r>
      <rPr>
        <b/>
        <sz val="10"/>
        <rFont val="Arial CE"/>
        <family val="0"/>
      </rPr>
      <t>14314060 Katedra genetiky a molekulární biologie</t>
    </r>
  </si>
  <si>
    <r>
      <rPr>
        <b/>
        <sz val="10"/>
        <rFont val="Arial CE"/>
        <family val="0"/>
      </rPr>
      <t>14314070 Katedra antropologie</t>
    </r>
  </si>
  <si>
    <r>
      <rPr>
        <b/>
        <sz val="10"/>
        <rFont val="Arial CE"/>
        <family val="0"/>
      </rPr>
      <t>14314080 Laboratoř funkční genomiky a proteomiky</t>
    </r>
  </si>
  <si>
    <r>
      <rPr>
        <b/>
        <sz val="10"/>
        <rFont val="Arial CE"/>
        <family val="0"/>
      </rPr>
      <t>143150 Sekce Vědy o Zemi</t>
    </r>
  </si>
  <si>
    <r>
      <rPr>
        <b/>
        <sz val="10"/>
        <rFont val="Arial CE"/>
        <family val="0"/>
      </rPr>
      <t>14315010 Ústav geologických věd</t>
    </r>
  </si>
  <si>
    <r>
      <rPr>
        <b/>
        <sz val="10"/>
        <rFont val="Arial CE"/>
        <family val="0"/>
      </rPr>
      <t>14315020 Pracoviště elektronové mikroskopie a mikroanalýzy</t>
    </r>
  </si>
  <si>
    <r>
      <rPr>
        <b/>
        <sz val="10"/>
        <rFont val="Arial CE"/>
        <family val="0"/>
      </rPr>
      <t>14315030 Geografický ústav</t>
    </r>
  </si>
  <si>
    <r>
      <rPr>
        <b/>
        <sz val="10"/>
        <rFont val="Arial CE"/>
        <family val="0"/>
      </rPr>
      <t>14319395 Oddělení KTV na PřF</t>
    </r>
  </si>
  <si>
    <r>
      <rPr>
        <b/>
        <sz val="10"/>
        <rFont val="Arial CE"/>
        <family val="0"/>
      </rPr>
      <t>14319396 Oddělení CJV na PřF</t>
    </r>
  </si>
  <si>
    <t>CELKEM</t>
  </si>
  <si>
    <r>
      <rPr>
        <b/>
        <sz val="10"/>
        <rFont val="Arial CE"/>
        <family val="0"/>
      </rPr>
      <t>1431 Přírodovědecká fakulta</t>
    </r>
  </si>
  <si>
    <r>
      <rPr>
        <b/>
        <sz val="10"/>
        <rFont val="Arial CE"/>
        <family val="0"/>
      </rPr>
      <t>143110 Matematická sekce</t>
    </r>
  </si>
  <si>
    <r>
      <rPr>
        <b/>
        <sz val="10"/>
        <rFont val="Arial CE"/>
        <family val="0"/>
      </rPr>
      <t>14311010 Katedra matematické analýzy</t>
    </r>
  </si>
  <si>
    <r>
      <rPr>
        <b/>
        <sz val="10"/>
        <rFont val="Arial CE"/>
        <family val="0"/>
      </rPr>
      <t>14311020 Katedra algebry a geometrie</t>
    </r>
  </si>
  <si>
    <r>
      <rPr>
        <b/>
        <sz val="10"/>
        <rFont val="Arial CE"/>
        <family val="0"/>
      </rPr>
      <t>14311030 Katedra matematiky</t>
    </r>
  </si>
  <si>
    <r>
      <rPr>
        <b/>
        <sz val="10"/>
        <rFont val="Arial CE"/>
        <family val="0"/>
      </rPr>
      <t>14311040 Katedra aplikované matematiky</t>
    </r>
  </si>
  <si>
    <r>
      <rPr>
        <b/>
        <sz val="10"/>
        <rFont val="Arial CE"/>
        <family val="0"/>
      </rPr>
      <t>143120 Fyzikální sekce</t>
    </r>
  </si>
  <si>
    <r>
      <rPr>
        <b/>
        <sz val="10"/>
        <rFont val="Arial CE"/>
        <family val="0"/>
      </rPr>
      <t>14312010 Katedra obecné fyziky</t>
    </r>
  </si>
  <si>
    <r>
      <rPr>
        <b/>
        <sz val="10"/>
        <rFont val="Arial CE"/>
        <family val="0"/>
      </rPr>
      <t>14312020 Ústav fyziky kondenzovaných látek</t>
    </r>
  </si>
  <si>
    <r>
      <rPr>
        <b/>
        <sz val="10"/>
        <rFont val="Arial CE"/>
        <family val="0"/>
      </rPr>
      <t>14312030 Katedra fyzikální elektroniky</t>
    </r>
  </si>
  <si>
    <r>
      <rPr>
        <b/>
        <sz val="10"/>
        <rFont val="Arial CE"/>
        <family val="0"/>
      </rPr>
      <t>14312040 Ústav teoretické fyziky a astrofyziky</t>
    </r>
  </si>
  <si>
    <r>
      <rPr>
        <b/>
        <sz val="10"/>
        <rFont val="Arial CE"/>
        <family val="0"/>
      </rPr>
      <t>143130 Chemická sekce</t>
    </r>
  </si>
  <si>
    <r>
      <rPr>
        <b/>
        <sz val="10"/>
        <rFont val="Arial CE"/>
        <family val="0"/>
      </rPr>
      <t>14313040 Katedra organické chemie</t>
    </r>
  </si>
  <si>
    <r>
      <rPr>
        <b/>
        <sz val="10"/>
        <rFont val="Arial CE"/>
        <family val="0"/>
      </rPr>
      <t>14313050 Katedra biochemie</t>
    </r>
  </si>
  <si>
    <r>
      <rPr>
        <b/>
        <sz val="10"/>
        <rFont val="Arial CE"/>
        <family val="0"/>
      </rPr>
      <t>14313060 Výzkumné centrum pro chemii životního prostředí a ekotoxikologii</t>
    </r>
  </si>
  <si>
    <r>
      <rPr>
        <b/>
        <sz val="10"/>
        <rFont val="Arial CE"/>
        <family val="0"/>
      </rPr>
      <t>143140 Biologická sekce</t>
    </r>
  </si>
  <si>
    <r>
      <rPr>
        <b/>
        <sz val="10"/>
        <rFont val="Arial CE"/>
        <family val="0"/>
      </rPr>
      <t>14314010 Katedra fyziologie a anatomie rostlin</t>
    </r>
  </si>
  <si>
    <r>
      <rPr>
        <b/>
        <sz val="10"/>
        <rFont val="Arial CE"/>
        <family val="0"/>
      </rPr>
      <t>14314020 Katedra zoologie a ekologie</t>
    </r>
  </si>
  <si>
    <r>
      <rPr>
        <b/>
        <sz val="10"/>
        <rFont val="Arial CE"/>
        <family val="0"/>
      </rPr>
      <t>14314030 Katedra srovnávací fyziologie živočichů a obecné zoologie</t>
    </r>
  </si>
  <si>
    <r>
      <rPr>
        <b/>
        <sz val="10"/>
        <rFont val="Arial CE"/>
        <family val="0"/>
      </rPr>
      <t>14314040 Katedra botaniky</t>
    </r>
  </si>
  <si>
    <r>
      <rPr>
        <b/>
        <sz val="10"/>
        <rFont val="Arial CE"/>
        <family val="0"/>
      </rPr>
      <t>14314050 Katedra mikrobiologie</t>
    </r>
  </si>
  <si>
    <r>
      <rPr>
        <b/>
        <sz val="10"/>
        <rFont val="Arial CE"/>
        <family val="0"/>
      </rPr>
      <t>14314060 Katedra genetiky a molekulární biologie</t>
    </r>
  </si>
  <si>
    <r>
      <rPr>
        <b/>
        <sz val="10"/>
        <rFont val="Arial CE"/>
        <family val="0"/>
      </rPr>
      <t>14314070 Katedra antropologie</t>
    </r>
  </si>
  <si>
    <r>
      <rPr>
        <b/>
        <sz val="10"/>
        <rFont val="Arial CE"/>
        <family val="0"/>
      </rPr>
      <t>14314080 Laboratoř funkční genomiky a proteomiky</t>
    </r>
  </si>
  <si>
    <r>
      <rPr>
        <b/>
        <sz val="10"/>
        <rFont val="Arial CE"/>
        <family val="0"/>
      </rPr>
      <t>143150 Sekce Vědy o Zemi</t>
    </r>
  </si>
  <si>
    <r>
      <rPr>
        <b/>
        <sz val="10"/>
        <rFont val="Arial CE"/>
        <family val="0"/>
      </rPr>
      <t>14315010 Ústav geologických věd</t>
    </r>
  </si>
  <si>
    <r>
      <rPr>
        <b/>
        <sz val="10"/>
        <rFont val="Arial CE"/>
        <family val="0"/>
      </rPr>
      <t>14315020 Pracoviště elektronové mikroskopie a mikroanalýzy</t>
    </r>
  </si>
  <si>
    <r>
      <rPr>
        <b/>
        <sz val="10"/>
        <rFont val="Arial CE"/>
        <family val="0"/>
      </rPr>
      <t>14315030 Geografický ústav</t>
    </r>
  </si>
  <si>
    <r>
      <rPr>
        <b/>
        <sz val="10"/>
        <rFont val="Arial CE"/>
        <family val="0"/>
      </rPr>
      <t>14319396 Oddělení CJV na PřF</t>
    </r>
  </si>
  <si>
    <t>CELKEM</t>
  </si>
  <si>
    <r>
      <rPr>
        <b/>
        <sz val="10"/>
        <rFont val="Arial CE"/>
        <family val="0"/>
      </rPr>
      <t>1431 Přírodovědecká fakulta</t>
    </r>
  </si>
  <si>
    <r>
      <rPr>
        <b/>
        <sz val="10"/>
        <rFont val="Arial CE"/>
        <family val="0"/>
      </rPr>
      <t>143110 Matematická sekce</t>
    </r>
  </si>
  <si>
    <r>
      <rPr>
        <b/>
        <sz val="10"/>
        <rFont val="Arial CE"/>
        <family val="0"/>
      </rPr>
      <t>14311010 Katedra matematické analýzy</t>
    </r>
  </si>
  <si>
    <r>
      <rPr>
        <b/>
        <sz val="10"/>
        <rFont val="Arial CE"/>
        <family val="0"/>
      </rPr>
      <t>14311020 Katedra algebry a geometrie</t>
    </r>
  </si>
  <si>
    <r>
      <rPr>
        <b/>
        <sz val="10"/>
        <rFont val="Arial CE"/>
        <family val="0"/>
      </rPr>
      <t>14311030 Katedra matematiky</t>
    </r>
  </si>
  <si>
    <r>
      <rPr>
        <b/>
        <sz val="10"/>
        <rFont val="Arial CE"/>
        <family val="0"/>
      </rPr>
      <t>14311040 Katedra aplikované matematiky</t>
    </r>
  </si>
  <si>
    <r>
      <rPr>
        <b/>
        <sz val="10"/>
        <rFont val="Arial CE"/>
        <family val="0"/>
      </rPr>
      <t>143120 Fyzikální sekce</t>
    </r>
  </si>
  <si>
    <r>
      <rPr>
        <b/>
        <sz val="10"/>
        <rFont val="Arial CE"/>
        <family val="0"/>
      </rPr>
      <t>14312010 Katedra obecné fyziky</t>
    </r>
  </si>
  <si>
    <r>
      <rPr>
        <b/>
        <sz val="10"/>
        <rFont val="Arial CE"/>
        <family val="0"/>
      </rPr>
      <t>14312020 Ústav fyziky kondenzovaných látek</t>
    </r>
  </si>
  <si>
    <r>
      <rPr>
        <b/>
        <sz val="10"/>
        <rFont val="Arial CE"/>
        <family val="0"/>
      </rPr>
      <t>14312030 Katedra fyzikální elektroniky</t>
    </r>
  </si>
  <si>
    <r>
      <rPr>
        <b/>
        <sz val="10"/>
        <rFont val="Arial CE"/>
        <family val="0"/>
      </rPr>
      <t>14312040 Ústav teoretické fyziky a astrofyziky</t>
    </r>
  </si>
  <si>
    <r>
      <rPr>
        <b/>
        <sz val="10"/>
        <rFont val="Arial CE"/>
        <family val="0"/>
      </rPr>
      <t>14312060 Biofyzikální centrum</t>
    </r>
  </si>
  <si>
    <r>
      <rPr>
        <b/>
        <sz val="10"/>
        <rFont val="Arial CE"/>
        <family val="0"/>
      </rPr>
      <t>143130 Chemická sekce</t>
    </r>
  </si>
  <si>
    <r>
      <rPr>
        <b/>
        <sz val="10"/>
        <rFont val="Arial CE"/>
        <family val="0"/>
      </rPr>
      <t>14313060 Výzkumné centrum pro chemii životního prostředí a ekotoxikologii</t>
    </r>
  </si>
  <si>
    <r>
      <rPr>
        <b/>
        <sz val="10"/>
        <rFont val="Arial CE"/>
        <family val="0"/>
      </rPr>
      <t>143140 Biologická sekce</t>
    </r>
  </si>
  <si>
    <r>
      <rPr>
        <b/>
        <sz val="10"/>
        <rFont val="Arial CE"/>
        <family val="0"/>
      </rPr>
      <t>14314002 Centrum biostatistiky a analýz</t>
    </r>
  </si>
  <si>
    <r>
      <rPr>
        <b/>
        <sz val="10"/>
        <rFont val="Arial CE"/>
        <family val="0"/>
      </rPr>
      <t>14314010 Katedra fyziologie a anatomie rostlin</t>
    </r>
  </si>
  <si>
    <r>
      <rPr>
        <b/>
        <sz val="10"/>
        <rFont val="Arial CE"/>
        <family val="0"/>
      </rPr>
      <t>14314020 Katedra zoologie a ekologie</t>
    </r>
  </si>
  <si>
    <r>
      <rPr>
        <b/>
        <sz val="10"/>
        <rFont val="Arial CE"/>
        <family val="0"/>
      </rPr>
      <t>14314030 Katedra srovnávací fyziologie živočichů a obecné zoologie</t>
    </r>
  </si>
  <si>
    <r>
      <rPr>
        <b/>
        <sz val="10"/>
        <rFont val="Arial CE"/>
        <family val="0"/>
      </rPr>
      <t>14314040 Katedra botaniky</t>
    </r>
  </si>
  <si>
    <r>
      <rPr>
        <b/>
        <sz val="10"/>
        <rFont val="Arial CE"/>
        <family val="0"/>
      </rPr>
      <t>14314050 Katedra mikrobiologie</t>
    </r>
  </si>
  <si>
    <r>
      <rPr>
        <b/>
        <sz val="10"/>
        <rFont val="Arial CE"/>
        <family val="0"/>
      </rPr>
      <t>14314060 Katedra genetiky a molekulární biologie</t>
    </r>
  </si>
  <si>
    <r>
      <rPr>
        <b/>
        <sz val="10"/>
        <rFont val="Arial CE"/>
        <family val="0"/>
      </rPr>
      <t>14314070 Katedra antropologie</t>
    </r>
  </si>
  <si>
    <r>
      <rPr>
        <b/>
        <sz val="10"/>
        <rFont val="Arial CE"/>
        <family val="0"/>
      </rPr>
      <t>14314080 Laboratoř funkční genomiky a proteomiky</t>
    </r>
  </si>
  <si>
    <r>
      <rPr>
        <b/>
        <sz val="10"/>
        <rFont val="Arial CE"/>
        <family val="0"/>
      </rPr>
      <t>143150 Sekce Vědy o Zemi</t>
    </r>
  </si>
  <si>
    <r>
      <rPr>
        <b/>
        <sz val="10"/>
        <rFont val="Arial CE"/>
        <family val="0"/>
      </rPr>
      <t>14315010 Ústav geologických věd</t>
    </r>
  </si>
  <si>
    <r>
      <rPr>
        <b/>
        <sz val="10"/>
        <rFont val="Arial CE"/>
        <family val="0"/>
      </rPr>
      <t>14315020 Pracoviště elektronové mikroskopie a mikroanalýzy</t>
    </r>
  </si>
  <si>
    <r>
      <rPr>
        <b/>
        <sz val="10"/>
        <rFont val="Arial CE"/>
        <family val="0"/>
      </rPr>
      <t>14315030 Geografický ústav</t>
    </r>
  </si>
  <si>
    <r>
      <rPr>
        <b/>
        <sz val="10"/>
        <rFont val="Arial CE"/>
        <family val="0"/>
      </rPr>
      <t>14315040 Ústav fyziky Země</t>
    </r>
  </si>
  <si>
    <r>
      <rPr>
        <b/>
        <sz val="10"/>
        <rFont val="Arial CE"/>
        <family val="0"/>
      </rPr>
      <t>14319396 Oddělení CJV na PřF</t>
    </r>
  </si>
  <si>
    <t>CELKEM</t>
  </si>
  <si>
    <r>
      <rPr>
        <i/>
        <sz val="10"/>
        <rFont val="Arial CE"/>
        <family val="2"/>
      </rPr>
      <t>podle garančního pracoviště (bez duplicitních studií)</t>
    </r>
  </si>
  <si>
    <r>
      <rPr>
        <b/>
        <sz val="10"/>
        <rFont val="Arial CE"/>
        <family val="2"/>
      </rPr>
      <t>jaro 2001</t>
    </r>
  </si>
  <si>
    <r>
      <rPr>
        <b/>
        <sz val="10"/>
        <rFont val="Arial CE"/>
        <family val="0"/>
      </rPr>
      <t>Předmětů</t>
    </r>
  </si>
  <si>
    <r>
      <rPr>
        <b/>
        <sz val="10"/>
        <rFont val="Arial CE"/>
        <family val="0"/>
      </rPr>
      <t>Studentů</t>
    </r>
  </si>
  <si>
    <r>
      <rPr>
        <b/>
        <sz val="10"/>
        <rFont val="Arial CE"/>
        <family val="0"/>
      </rPr>
      <t>Kreditů</t>
    </r>
  </si>
  <si>
    <r>
      <rPr>
        <sz val="10"/>
        <rFont val="Arial CE"/>
        <family val="0"/>
      </rPr>
      <t>1431 Přírodovědecká fakulta</t>
    </r>
  </si>
  <si>
    <r>
      <rPr>
        <sz val="10"/>
        <rFont val="Arial CE"/>
        <family val="0"/>
      </rPr>
      <t>143110 Matematická sekce</t>
    </r>
  </si>
  <si>
    <r>
      <rPr>
        <sz val="10"/>
        <rFont val="Arial CE"/>
        <family val="0"/>
      </rPr>
      <t>14311010 Katedra matematické analýzy</t>
    </r>
  </si>
  <si>
    <r>
      <rPr>
        <sz val="10"/>
        <rFont val="Arial CE"/>
        <family val="0"/>
      </rPr>
      <t>14311020 Katedra algebry a geometrie</t>
    </r>
  </si>
  <si>
    <r>
      <rPr>
        <sz val="10"/>
        <rFont val="Arial CE"/>
        <family val="0"/>
      </rPr>
      <t>14311030 Katedra matematiky</t>
    </r>
  </si>
  <si>
    <r>
      <rPr>
        <sz val="10"/>
        <rFont val="Arial CE"/>
        <family val="0"/>
      </rPr>
      <t>14311040 Katedra aplikované matematiky</t>
    </r>
  </si>
  <si>
    <r>
      <rPr>
        <sz val="10"/>
        <rFont val="Arial CE"/>
        <family val="0"/>
      </rPr>
      <t>143120 Fyzikální sekce</t>
    </r>
  </si>
  <si>
    <r>
      <rPr>
        <sz val="10"/>
        <rFont val="Arial CE"/>
        <family val="0"/>
      </rPr>
      <t>14312010 Katedra obecné fyziky</t>
    </r>
  </si>
  <si>
    <r>
      <rPr>
        <sz val="10"/>
        <rFont val="Arial CE"/>
        <family val="0"/>
      </rPr>
      <t>14312020 Ústav fyziky kondenzovaných látek</t>
    </r>
  </si>
  <si>
    <r>
      <rPr>
        <sz val="10"/>
        <rFont val="Arial CE"/>
        <family val="0"/>
      </rPr>
      <t>14312030 Katedra fyzikální elektroniky</t>
    </r>
  </si>
  <si>
    <r>
      <rPr>
        <sz val="10"/>
        <rFont val="Arial CE"/>
        <family val="0"/>
      </rPr>
      <t>14312040 Ústav teoretické fyziky a astrofyziky</t>
    </r>
  </si>
  <si>
    <r>
      <rPr>
        <sz val="10"/>
        <rFont val="Arial CE"/>
        <family val="0"/>
      </rPr>
      <t>143130 Chemická sekce</t>
    </r>
  </si>
  <si>
    <r>
      <rPr>
        <sz val="10"/>
        <rFont val="Arial CE"/>
        <family val="0"/>
      </rPr>
      <t>14313010 Katedra anorganické chemie</t>
    </r>
  </si>
  <si>
    <r>
      <rPr>
        <sz val="10"/>
        <rFont val="Arial CE"/>
        <family val="0"/>
      </rPr>
      <t>14313050 Katedra biochemie</t>
    </r>
  </si>
  <si>
    <r>
      <rPr>
        <sz val="10"/>
        <rFont val="Arial CE"/>
        <family val="0"/>
      </rPr>
      <t>14313060 Výzkumné centrum pro chemii životního prostředí a ekotoxikologii</t>
    </r>
  </si>
  <si>
    <r>
      <rPr>
        <sz val="10"/>
        <rFont val="Arial CE"/>
        <family val="0"/>
      </rPr>
      <t>143140 Biologická sekce</t>
    </r>
  </si>
  <si>
    <r>
      <rPr>
        <sz val="10"/>
        <rFont val="Arial CE"/>
        <family val="0"/>
      </rPr>
      <t>14314010 Katedra fyziologie a anatomie rostlin</t>
    </r>
  </si>
  <si>
    <r>
      <rPr>
        <sz val="10"/>
        <rFont val="Arial CE"/>
        <family val="0"/>
      </rPr>
      <t>14314020 Katedra zoologie a ekologie</t>
    </r>
  </si>
  <si>
    <r>
      <rPr>
        <sz val="10"/>
        <rFont val="Arial CE"/>
        <family val="0"/>
      </rPr>
      <t>14314030 Katedra srovnávací fyziologie živočichů a obecné zoologie</t>
    </r>
  </si>
  <si>
    <r>
      <rPr>
        <sz val="10"/>
        <rFont val="Arial CE"/>
        <family val="0"/>
      </rPr>
      <t>14314040 Katedra botaniky</t>
    </r>
  </si>
  <si>
    <r>
      <rPr>
        <sz val="10"/>
        <rFont val="Arial CE"/>
        <family val="0"/>
      </rPr>
      <t>14314050 Katedra mikrobiologie</t>
    </r>
  </si>
  <si>
    <r>
      <rPr>
        <sz val="10"/>
        <rFont val="Arial CE"/>
        <family val="0"/>
      </rPr>
      <t>14314060 Katedra genetiky a molekulární biologie</t>
    </r>
  </si>
  <si>
    <r>
      <rPr>
        <sz val="10"/>
        <rFont val="Arial CE"/>
        <family val="0"/>
      </rPr>
      <t>14314070 Katedra antropologie</t>
    </r>
  </si>
  <si>
    <r>
      <rPr>
        <sz val="10"/>
        <rFont val="Arial CE"/>
        <family val="0"/>
      </rPr>
      <t>14314080 Laboratoř funkční genomiky a proteomiky</t>
    </r>
  </si>
  <si>
    <r>
      <rPr>
        <sz val="10"/>
        <rFont val="Arial CE"/>
        <family val="0"/>
      </rPr>
      <t>143150 Sekce Vědy o Zemi</t>
    </r>
  </si>
  <si>
    <r>
      <rPr>
        <sz val="10"/>
        <rFont val="Arial CE"/>
        <family val="0"/>
      </rPr>
      <t>14315010 Ústav geologických věd</t>
    </r>
  </si>
  <si>
    <r>
      <rPr>
        <sz val="10"/>
        <rFont val="Arial CE"/>
        <family val="0"/>
      </rPr>
      <t>14315020 Pracoviště elektronové mikroskopie a mikroanalýzy</t>
    </r>
  </si>
  <si>
    <r>
      <rPr>
        <sz val="10"/>
        <rFont val="Arial CE"/>
        <family val="0"/>
      </rPr>
      <t>14315030 Geografický ústav</t>
    </r>
  </si>
  <si>
    <r>
      <rPr>
        <sz val="10"/>
        <rFont val="Arial CE"/>
        <family val="0"/>
      </rPr>
      <t>14319395 Oddělení KTV na PřF</t>
    </r>
  </si>
  <si>
    <r>
      <rPr>
        <sz val="10"/>
        <rFont val="Arial CE"/>
        <family val="0"/>
      </rPr>
      <t>14319396 Oddělení CJV na PřF</t>
    </r>
  </si>
  <si>
    <t>CELKEM</t>
  </si>
  <si>
    <r>
      <rPr>
        <b/>
        <sz val="10"/>
        <rFont val="Arial CE"/>
        <family val="2"/>
      </rPr>
      <t>podzim 2001</t>
    </r>
  </si>
  <si>
    <r>
      <rPr>
        <b/>
        <sz val="10"/>
        <rFont val="Arial CE"/>
        <family val="0"/>
      </rPr>
      <t>Předmětů</t>
    </r>
  </si>
  <si>
    <r>
      <rPr>
        <b/>
        <sz val="10"/>
        <rFont val="Arial CE"/>
        <family val="0"/>
      </rPr>
      <t>Studentů</t>
    </r>
  </si>
  <si>
    <r>
      <rPr>
        <b/>
        <sz val="10"/>
        <rFont val="Arial CE"/>
        <family val="0"/>
      </rPr>
      <t>Kreditů</t>
    </r>
  </si>
  <si>
    <r>
      <rPr>
        <sz val="10"/>
        <rFont val="Arial CE"/>
        <family val="0"/>
      </rPr>
      <t>1431 Přírodovědecká fakulta</t>
    </r>
  </si>
  <si>
    <r>
      <rPr>
        <sz val="10"/>
        <rFont val="Arial CE"/>
        <family val="0"/>
      </rPr>
      <t>143110 Matematická sekce</t>
    </r>
  </si>
  <si>
    <r>
      <rPr>
        <sz val="10"/>
        <rFont val="Arial CE"/>
        <family val="0"/>
      </rPr>
      <t>14311010 Katedra matematické analýzy</t>
    </r>
  </si>
  <si>
    <r>
      <rPr>
        <sz val="10"/>
        <rFont val="Arial CE"/>
        <family val="0"/>
      </rPr>
      <t>14311020 Katedra algebry a geometrie</t>
    </r>
  </si>
  <si>
    <r>
      <rPr>
        <sz val="10"/>
        <rFont val="Arial CE"/>
        <family val="0"/>
      </rPr>
      <t>14311030 Katedra matematiky</t>
    </r>
  </si>
  <si>
    <r>
      <rPr>
        <sz val="10"/>
        <rFont val="Arial CE"/>
        <family val="0"/>
      </rPr>
      <t>14311040 Katedra aplikované matematiky</t>
    </r>
  </si>
  <si>
    <r>
      <rPr>
        <sz val="10"/>
        <rFont val="Arial CE"/>
        <family val="0"/>
      </rPr>
      <t>143120 Fyzikální sekce</t>
    </r>
  </si>
  <si>
    <r>
      <rPr>
        <sz val="10"/>
        <rFont val="Arial CE"/>
        <family val="0"/>
      </rPr>
      <t>14312010 Katedra obecné fyziky</t>
    </r>
  </si>
  <si>
    <r>
      <rPr>
        <sz val="10"/>
        <rFont val="Arial CE"/>
        <family val="0"/>
      </rPr>
      <t>14312020 Ústav fyziky kondenzovaných látek</t>
    </r>
  </si>
  <si>
    <r>
      <rPr>
        <sz val="10"/>
        <rFont val="Arial CE"/>
        <family val="0"/>
      </rPr>
      <t>14312030 Katedra fyzikální elektroniky</t>
    </r>
  </si>
  <si>
    <r>
      <rPr>
        <sz val="10"/>
        <rFont val="Arial CE"/>
        <family val="0"/>
      </rPr>
      <t>14312040 Ústav teoretické fyziky a astrofyziky</t>
    </r>
  </si>
  <si>
    <r>
      <rPr>
        <sz val="10"/>
        <rFont val="Arial CE"/>
        <family val="0"/>
      </rPr>
      <t>143130 Chemická sekce</t>
    </r>
  </si>
  <si>
    <r>
      <rPr>
        <sz val="10"/>
        <rFont val="Arial CE"/>
        <family val="0"/>
      </rPr>
      <t>14313050 Katedra biochemie</t>
    </r>
  </si>
  <si>
    <r>
      <rPr>
        <sz val="10"/>
        <rFont val="Arial CE"/>
        <family val="0"/>
      </rPr>
      <t>14313060 Výzkumné centrum pro chemii životního prostředí a ekotoxikologii</t>
    </r>
  </si>
  <si>
    <r>
      <rPr>
        <sz val="10"/>
        <rFont val="Arial CE"/>
        <family val="0"/>
      </rPr>
      <t>143140 Biologická sekce</t>
    </r>
  </si>
  <si>
    <r>
      <rPr>
        <sz val="10"/>
        <rFont val="Arial CE"/>
        <family val="0"/>
      </rPr>
      <t>14314010 Katedra fyziologie a anatomie rostlin</t>
    </r>
  </si>
  <si>
    <r>
      <rPr>
        <sz val="10"/>
        <rFont val="Arial CE"/>
        <family val="0"/>
      </rPr>
      <t>14314020 Katedra zoologie a ekologie</t>
    </r>
  </si>
  <si>
    <r>
      <rPr>
        <sz val="10"/>
        <rFont val="Arial CE"/>
        <family val="0"/>
      </rPr>
      <t>14314030 Katedra srovnávací fyziologie živočichů a obecné zoologie</t>
    </r>
  </si>
  <si>
    <r>
      <rPr>
        <sz val="10"/>
        <rFont val="Arial CE"/>
        <family val="0"/>
      </rPr>
      <t>14314040 Katedra botaniky</t>
    </r>
  </si>
  <si>
    <r>
      <rPr>
        <sz val="10"/>
        <rFont val="Arial CE"/>
        <family val="0"/>
      </rPr>
      <t>14314050 Katedra mikrobiologie</t>
    </r>
  </si>
  <si>
    <r>
      <rPr>
        <sz val="10"/>
        <rFont val="Arial CE"/>
        <family val="0"/>
      </rPr>
      <t>14314060 Katedra genetiky a molekulární biologie</t>
    </r>
  </si>
  <si>
    <r>
      <rPr>
        <sz val="10"/>
        <rFont val="Arial CE"/>
        <family val="0"/>
      </rPr>
      <t>14314070 Katedra antropologie</t>
    </r>
  </si>
  <si>
    <r>
      <rPr>
        <sz val="10"/>
        <rFont val="Arial CE"/>
        <family val="0"/>
      </rPr>
      <t>14314080 Laboratoř funkční genomiky a proteomiky</t>
    </r>
  </si>
  <si>
    <r>
      <rPr>
        <sz val="10"/>
        <rFont val="Arial CE"/>
        <family val="0"/>
      </rPr>
      <t>143150 Sekce Vědy o Zemi</t>
    </r>
  </si>
  <si>
    <r>
      <rPr>
        <sz val="10"/>
        <rFont val="Arial CE"/>
        <family val="0"/>
      </rPr>
      <t>14315010 Ústav geologických věd</t>
    </r>
  </si>
  <si>
    <r>
      <rPr>
        <sz val="10"/>
        <rFont val="Arial CE"/>
        <family val="0"/>
      </rPr>
      <t>14315020 Pracoviště elektronové mikroskopie a mikroanalýzy</t>
    </r>
  </si>
  <si>
    <r>
      <rPr>
        <sz val="10"/>
        <rFont val="Arial CE"/>
        <family val="0"/>
      </rPr>
      <t>14315030 Geografický ústav</t>
    </r>
  </si>
  <si>
    <r>
      <rPr>
        <sz val="10"/>
        <rFont val="Arial CE"/>
        <family val="0"/>
      </rPr>
      <t>14319395 Oddělení KTV na PřF</t>
    </r>
  </si>
  <si>
    <r>
      <rPr>
        <sz val="10"/>
        <rFont val="Arial CE"/>
        <family val="0"/>
      </rPr>
      <t>14319396 Oddělení CJV na PřF</t>
    </r>
  </si>
  <si>
    <t>CELKEM</t>
  </si>
  <si>
    <r>
      <rPr>
        <b/>
        <sz val="10"/>
        <rFont val="Arial CE"/>
        <family val="2"/>
      </rPr>
      <t>jaro 2002</t>
    </r>
  </si>
  <si>
    <r>
      <rPr>
        <b/>
        <sz val="10"/>
        <rFont val="Arial CE"/>
        <family val="0"/>
      </rPr>
      <t>Předmětů</t>
    </r>
  </si>
  <si>
    <r>
      <rPr>
        <b/>
        <sz val="10"/>
        <rFont val="Arial CE"/>
        <family val="0"/>
      </rPr>
      <t>Studentů</t>
    </r>
  </si>
  <si>
    <r>
      <rPr>
        <b/>
        <sz val="10"/>
        <rFont val="Arial CE"/>
        <family val="0"/>
      </rPr>
      <t>Kreditů</t>
    </r>
  </si>
  <si>
    <r>
      <rPr>
        <sz val="10"/>
        <rFont val="Arial CE"/>
        <family val="0"/>
      </rPr>
      <t>1431 Přírodovědecká fakulta</t>
    </r>
  </si>
  <si>
    <r>
      <rPr>
        <sz val="10"/>
        <rFont val="Arial CE"/>
        <family val="0"/>
      </rPr>
      <t>143110 Matematická sekce</t>
    </r>
  </si>
  <si>
    <r>
      <rPr>
        <sz val="10"/>
        <rFont val="Arial CE"/>
        <family val="0"/>
      </rPr>
      <t>14311010 Katedra matematické analýzy</t>
    </r>
  </si>
  <si>
    <r>
      <rPr>
        <sz val="10"/>
        <rFont val="Arial CE"/>
        <family val="0"/>
      </rPr>
      <t>14311020 Katedra algebry a geometrie</t>
    </r>
  </si>
  <si>
    <r>
      <rPr>
        <sz val="10"/>
        <rFont val="Arial CE"/>
        <family val="0"/>
      </rPr>
      <t>14311030 Katedra matematiky</t>
    </r>
  </si>
  <si>
    <r>
      <rPr>
        <sz val="10"/>
        <rFont val="Arial CE"/>
        <family val="0"/>
      </rPr>
      <t>14311040 Katedra aplikované matematiky</t>
    </r>
  </si>
  <si>
    <r>
      <rPr>
        <sz val="10"/>
        <rFont val="Arial CE"/>
        <family val="0"/>
      </rPr>
      <t>143120 Fyzikální sekce</t>
    </r>
  </si>
  <si>
    <r>
      <rPr>
        <sz val="10"/>
        <rFont val="Arial CE"/>
        <family val="0"/>
      </rPr>
      <t>14312010 Katedra obecné fyziky</t>
    </r>
  </si>
  <si>
    <r>
      <rPr>
        <sz val="10"/>
        <rFont val="Arial CE"/>
        <family val="0"/>
      </rPr>
      <t>14312020 Ústav fyziky kondenzovaných látek</t>
    </r>
  </si>
  <si>
    <r>
      <rPr>
        <sz val="10"/>
        <rFont val="Arial CE"/>
        <family val="0"/>
      </rPr>
      <t>14312030 Katedra fyzikální elektroniky</t>
    </r>
  </si>
  <si>
    <r>
      <rPr>
        <sz val="10"/>
        <rFont val="Arial CE"/>
        <family val="0"/>
      </rPr>
      <t>14312040 Ústav teoretické fyziky a astrofyziky</t>
    </r>
  </si>
  <si>
    <r>
      <rPr>
        <sz val="10"/>
        <rFont val="Arial CE"/>
        <family val="0"/>
      </rPr>
      <t>143130 Chemická sekce</t>
    </r>
  </si>
  <si>
    <r>
      <rPr>
        <sz val="10"/>
        <rFont val="Arial CE"/>
        <family val="0"/>
      </rPr>
      <t>14313040 Katedra organické chemie</t>
    </r>
  </si>
  <si>
    <r>
      <rPr>
        <sz val="10"/>
        <rFont val="Arial CE"/>
        <family val="0"/>
      </rPr>
      <t>14313050 Katedra biochemie</t>
    </r>
  </si>
  <si>
    <r>
      <rPr>
        <sz val="10"/>
        <rFont val="Arial CE"/>
        <family val="0"/>
      </rPr>
      <t>14313060 Výzkumné centrum pro chemii životního prostředí a ekotoxikologii</t>
    </r>
  </si>
  <si>
    <r>
      <rPr>
        <sz val="10"/>
        <rFont val="Arial CE"/>
        <family val="0"/>
      </rPr>
      <t>143140 Biologická sekce</t>
    </r>
  </si>
  <si>
    <r>
      <rPr>
        <sz val="10"/>
        <rFont val="Arial CE"/>
        <family val="0"/>
      </rPr>
      <t>14314010 Katedra fyziologie a anatomie rostlin</t>
    </r>
  </si>
  <si>
    <r>
      <rPr>
        <sz val="10"/>
        <rFont val="Arial CE"/>
        <family val="0"/>
      </rPr>
      <t>14314020 Katedra zoologie a ekologie</t>
    </r>
  </si>
  <si>
    <r>
      <rPr>
        <sz val="10"/>
        <rFont val="Arial CE"/>
        <family val="0"/>
      </rPr>
      <t>14314030 Katedra srovnávací fyziologie živočichů a obecné zoologie</t>
    </r>
  </si>
  <si>
    <r>
      <rPr>
        <sz val="10"/>
        <rFont val="Arial CE"/>
        <family val="0"/>
      </rPr>
      <t>14314040 Katedra botaniky</t>
    </r>
  </si>
  <si>
    <r>
      <rPr>
        <sz val="10"/>
        <rFont val="Arial CE"/>
        <family val="0"/>
      </rPr>
      <t>14314050 Katedra mikrobiologie</t>
    </r>
  </si>
  <si>
    <r>
      <rPr>
        <sz val="10"/>
        <rFont val="Arial CE"/>
        <family val="0"/>
      </rPr>
      <t>14314060 Katedra genetiky a molekulární biologie</t>
    </r>
  </si>
  <si>
    <r>
      <rPr>
        <sz val="10"/>
        <rFont val="Arial CE"/>
        <family val="0"/>
      </rPr>
      <t>14314070 Katedra antropologie</t>
    </r>
  </si>
  <si>
    <r>
      <rPr>
        <sz val="10"/>
        <rFont val="Arial CE"/>
        <family val="0"/>
      </rPr>
      <t>14314080 Laboratoř funkční genomiky a proteomiky</t>
    </r>
  </si>
  <si>
    <r>
      <rPr>
        <sz val="10"/>
        <rFont val="Arial CE"/>
        <family val="0"/>
      </rPr>
      <t>143150 Sekce Vědy o Zemi</t>
    </r>
  </si>
  <si>
    <r>
      <rPr>
        <sz val="10"/>
        <rFont val="Arial CE"/>
        <family val="0"/>
      </rPr>
      <t>14315010 Ústav geologických věd</t>
    </r>
  </si>
  <si>
    <r>
      <rPr>
        <sz val="10"/>
        <rFont val="Arial CE"/>
        <family val="0"/>
      </rPr>
      <t>14315020 Pracoviště elektronové mikroskopie a mikroanalýzy</t>
    </r>
  </si>
  <si>
    <r>
      <rPr>
        <sz val="10"/>
        <rFont val="Arial CE"/>
        <family val="0"/>
      </rPr>
      <t>14315030 Geografický ústav</t>
    </r>
  </si>
  <si>
    <r>
      <rPr>
        <sz val="10"/>
        <rFont val="Arial CE"/>
        <family val="0"/>
      </rPr>
      <t>14319396 Oddělení CJV na PřF</t>
    </r>
  </si>
  <si>
    <t>CELKEM</t>
  </si>
  <si>
    <r>
      <rPr>
        <b/>
        <sz val="10"/>
        <rFont val="Arial CE"/>
        <family val="2"/>
      </rPr>
      <t>podzim 2002</t>
    </r>
  </si>
  <si>
    <r>
      <rPr>
        <b/>
        <sz val="10"/>
        <rFont val="Arial CE"/>
        <family val="0"/>
      </rPr>
      <t>Předmětů</t>
    </r>
  </si>
  <si>
    <r>
      <rPr>
        <b/>
        <sz val="10"/>
        <rFont val="Arial CE"/>
        <family val="0"/>
      </rPr>
      <t>Studentů</t>
    </r>
  </si>
  <si>
    <r>
      <rPr>
        <b/>
        <sz val="10"/>
        <rFont val="Arial CE"/>
        <family val="0"/>
      </rPr>
      <t>Kreditů</t>
    </r>
  </si>
  <si>
    <r>
      <rPr>
        <sz val="10"/>
        <rFont val="Arial CE"/>
        <family val="0"/>
      </rPr>
      <t>1431 Přírodovědecká fakulta</t>
    </r>
  </si>
  <si>
    <r>
      <rPr>
        <sz val="10"/>
        <rFont val="Arial CE"/>
        <family val="0"/>
      </rPr>
      <t>143110 Matematická sekce</t>
    </r>
  </si>
  <si>
    <r>
      <rPr>
        <sz val="10"/>
        <rFont val="Arial CE"/>
        <family val="0"/>
      </rPr>
      <t>14311010 Katedra matematické analýzy</t>
    </r>
  </si>
  <si>
    <r>
      <rPr>
        <sz val="10"/>
        <rFont val="Arial CE"/>
        <family val="0"/>
      </rPr>
      <t>14311020 Katedra algebry a geometrie</t>
    </r>
  </si>
  <si>
    <r>
      <rPr>
        <sz val="10"/>
        <rFont val="Arial CE"/>
        <family val="0"/>
      </rPr>
      <t>14311030 Katedra matematiky</t>
    </r>
  </si>
  <si>
    <r>
      <rPr>
        <sz val="10"/>
        <rFont val="Arial CE"/>
        <family val="0"/>
      </rPr>
      <t>14311040 Katedra aplikované matematiky</t>
    </r>
  </si>
  <si>
    <r>
      <rPr>
        <sz val="10"/>
        <rFont val="Arial CE"/>
        <family val="0"/>
      </rPr>
      <t>143120 Fyzikální sekce</t>
    </r>
  </si>
  <si>
    <r>
      <rPr>
        <sz val="10"/>
        <rFont val="Arial CE"/>
        <family val="0"/>
      </rPr>
      <t>14312010 Katedra obecné fyziky</t>
    </r>
  </si>
  <si>
    <r>
      <rPr>
        <sz val="10"/>
        <rFont val="Arial CE"/>
        <family val="0"/>
      </rPr>
      <t>14312020 Ústav fyziky kondenzovaných látek</t>
    </r>
  </si>
  <si>
    <r>
      <rPr>
        <sz val="10"/>
        <rFont val="Arial CE"/>
        <family val="0"/>
      </rPr>
      <t>14312030 Katedra fyzikální elektroniky</t>
    </r>
  </si>
  <si>
    <r>
      <rPr>
        <sz val="10"/>
        <rFont val="Arial CE"/>
        <family val="0"/>
      </rPr>
      <t>14312040 Ústav teoretické fyziky a astrofyziky</t>
    </r>
  </si>
  <si>
    <r>
      <rPr>
        <sz val="10"/>
        <rFont val="Arial CE"/>
        <family val="0"/>
      </rPr>
      <t>143130 Chemická sekce</t>
    </r>
  </si>
  <si>
    <r>
      <rPr>
        <sz val="10"/>
        <rFont val="Arial CE"/>
        <family val="0"/>
      </rPr>
      <t>14313060 Výzkumné centrum pro chemii životního prostředí a ekotoxikologii</t>
    </r>
  </si>
  <si>
    <r>
      <rPr>
        <sz val="10"/>
        <rFont val="Arial CE"/>
        <family val="0"/>
      </rPr>
      <t>143140 Biologická sekce</t>
    </r>
  </si>
  <si>
    <r>
      <rPr>
        <sz val="10"/>
        <rFont val="Arial CE"/>
        <family val="0"/>
      </rPr>
      <t>14314002 Centrum biostatistiky a analýz</t>
    </r>
  </si>
  <si>
    <r>
      <rPr>
        <sz val="10"/>
        <rFont val="Arial CE"/>
        <family val="0"/>
      </rPr>
      <t>14314010 Katedra fyziologie a anatomie rostlin</t>
    </r>
  </si>
  <si>
    <r>
      <rPr>
        <sz val="10"/>
        <rFont val="Arial CE"/>
        <family val="0"/>
      </rPr>
      <t>14314020 Katedra zoologie a ekologie</t>
    </r>
  </si>
  <si>
    <r>
      <rPr>
        <sz val="10"/>
        <rFont val="Arial CE"/>
        <family val="0"/>
      </rPr>
      <t>14314030 Katedra srovnávací fyziologie živočichů a obecné zoologie</t>
    </r>
  </si>
  <si>
    <r>
      <rPr>
        <sz val="10"/>
        <rFont val="Arial CE"/>
        <family val="0"/>
      </rPr>
      <t>14314040 Katedra botaniky</t>
    </r>
  </si>
  <si>
    <r>
      <rPr>
        <sz val="10"/>
        <rFont val="Arial CE"/>
        <family val="0"/>
      </rPr>
      <t>14314050 Katedra mikrobiologie</t>
    </r>
  </si>
  <si>
    <r>
      <rPr>
        <sz val="10"/>
        <rFont val="Arial CE"/>
        <family val="0"/>
      </rPr>
      <t>14314060 Katedra genetiky a molekulární biologie</t>
    </r>
  </si>
  <si>
    <r>
      <rPr>
        <sz val="10"/>
        <rFont val="Arial CE"/>
        <family val="0"/>
      </rPr>
      <t>14314070 Katedra antropologie</t>
    </r>
  </si>
  <si>
    <r>
      <rPr>
        <sz val="10"/>
        <rFont val="Arial CE"/>
        <family val="0"/>
      </rPr>
      <t>14314080 Laboratoř funkční genomiky a proteomiky</t>
    </r>
  </si>
  <si>
    <r>
      <rPr>
        <sz val="10"/>
        <rFont val="Arial CE"/>
        <family val="0"/>
      </rPr>
      <t>143150 Sekce Vědy o Zemi</t>
    </r>
  </si>
  <si>
    <r>
      <rPr>
        <sz val="10"/>
        <rFont val="Arial CE"/>
        <family val="0"/>
      </rPr>
      <t>14315010 Ústav geologických věd</t>
    </r>
  </si>
  <si>
    <r>
      <rPr>
        <sz val="10"/>
        <rFont val="Arial CE"/>
        <family val="0"/>
      </rPr>
      <t>14315020 Pracoviště elektronové mikroskopie a mikroanalýzy</t>
    </r>
  </si>
  <si>
    <r>
      <rPr>
        <sz val="10"/>
        <rFont val="Arial CE"/>
        <family val="0"/>
      </rPr>
      <t>14315030 Geografický ústav</t>
    </r>
  </si>
  <si>
    <r>
      <rPr>
        <sz val="10"/>
        <rFont val="Arial CE"/>
        <family val="0"/>
      </rPr>
      <t>14319396 Oddělení CJV na PřF</t>
    </r>
  </si>
  <si>
    <t>CELKEM</t>
  </si>
  <si>
    <r>
      <rPr>
        <b/>
        <sz val="10"/>
        <rFont val="Arial CE"/>
        <family val="2"/>
      </rPr>
      <t>jaro 2003</t>
    </r>
  </si>
  <si>
    <r>
      <rPr>
        <b/>
        <sz val="10"/>
        <rFont val="Arial CE"/>
        <family val="0"/>
      </rPr>
      <t>Předmětů</t>
    </r>
  </si>
  <si>
    <r>
      <rPr>
        <b/>
        <sz val="10"/>
        <rFont val="Arial CE"/>
        <family val="0"/>
      </rPr>
      <t>Studentů</t>
    </r>
  </si>
  <si>
    <r>
      <rPr>
        <b/>
        <sz val="10"/>
        <rFont val="Arial CE"/>
        <family val="0"/>
      </rPr>
      <t>Kreditů</t>
    </r>
  </si>
  <si>
    <r>
      <rPr>
        <sz val="10"/>
        <rFont val="Arial CE"/>
        <family val="0"/>
      </rPr>
      <t>1431 Přírodovědecká fakulta</t>
    </r>
  </si>
  <si>
    <r>
      <rPr>
        <sz val="10"/>
        <rFont val="Arial CE"/>
        <family val="0"/>
      </rPr>
      <t>143110 Matematická sekce</t>
    </r>
  </si>
  <si>
    <r>
      <rPr>
        <sz val="10"/>
        <rFont val="Arial CE"/>
        <family val="0"/>
      </rPr>
      <t>14311010 Katedra matematické analýzy</t>
    </r>
  </si>
  <si>
    <r>
      <rPr>
        <sz val="10"/>
        <rFont val="Arial CE"/>
        <family val="0"/>
      </rPr>
      <t>14311020 Katedra algebry a geometrie</t>
    </r>
  </si>
  <si>
    <r>
      <rPr>
        <sz val="10"/>
        <rFont val="Arial CE"/>
        <family val="0"/>
      </rPr>
      <t>14311030 Katedra matematiky</t>
    </r>
  </si>
  <si>
    <r>
      <rPr>
        <sz val="10"/>
        <rFont val="Arial CE"/>
        <family val="0"/>
      </rPr>
      <t>14311040 Katedra aplikované matematiky</t>
    </r>
  </si>
  <si>
    <r>
      <rPr>
        <sz val="10"/>
        <rFont val="Arial CE"/>
        <family val="0"/>
      </rPr>
      <t>143120 Fyzikální sekce</t>
    </r>
  </si>
  <si>
    <r>
      <rPr>
        <sz val="10"/>
        <rFont val="Arial CE"/>
        <family val="0"/>
      </rPr>
      <t>14312010 Katedra obecné fyziky</t>
    </r>
  </si>
  <si>
    <r>
      <rPr>
        <sz val="10"/>
        <rFont val="Arial CE"/>
        <family val="0"/>
      </rPr>
      <t>14312020 Ústav fyziky kondenzovaných látek</t>
    </r>
  </si>
  <si>
    <r>
      <rPr>
        <sz val="10"/>
        <rFont val="Arial CE"/>
        <family val="0"/>
      </rPr>
      <t>14312030 Katedra fyzikální elektroniky</t>
    </r>
  </si>
  <si>
    <r>
      <rPr>
        <sz val="10"/>
        <rFont val="Arial CE"/>
        <family val="0"/>
      </rPr>
      <t>14312040 Ústav teoretické fyziky a astrofyziky</t>
    </r>
  </si>
  <si>
    <r>
      <rPr>
        <sz val="10"/>
        <rFont val="Arial CE"/>
        <family val="0"/>
      </rPr>
      <t>14312060 Biofyzikální centrum</t>
    </r>
  </si>
  <si>
    <r>
      <rPr>
        <sz val="10"/>
        <rFont val="Arial CE"/>
        <family val="0"/>
      </rPr>
      <t>143130 Chemická sekce</t>
    </r>
  </si>
  <si>
    <r>
      <rPr>
        <sz val="10"/>
        <rFont val="Arial CE"/>
        <family val="0"/>
      </rPr>
      <t>14313060 Výzkumné centrum pro chemii životního prostředí a ekotoxikologii</t>
    </r>
  </si>
  <si>
    <r>
      <rPr>
        <sz val="10"/>
        <rFont val="Arial CE"/>
        <family val="0"/>
      </rPr>
      <t>143140 Biologická sekce</t>
    </r>
  </si>
  <si>
    <r>
      <rPr>
        <sz val="10"/>
        <rFont val="Arial CE"/>
        <family val="0"/>
      </rPr>
      <t>14314002 Centrum biostatistiky a analýz</t>
    </r>
  </si>
  <si>
    <r>
      <rPr>
        <sz val="10"/>
        <rFont val="Arial CE"/>
        <family val="0"/>
      </rPr>
      <t>14314010 Katedra fyziologie a anatomie rostlin</t>
    </r>
  </si>
  <si>
    <r>
      <rPr>
        <sz val="10"/>
        <rFont val="Arial CE"/>
        <family val="0"/>
      </rPr>
      <t>14314020 Katedra zoologie a ekologie</t>
    </r>
  </si>
  <si>
    <r>
      <rPr>
        <sz val="10"/>
        <rFont val="Arial CE"/>
        <family val="0"/>
      </rPr>
      <t>14314030 Katedra srovnávací fyziologie živočichů a obecné zoologie</t>
    </r>
  </si>
  <si>
    <r>
      <rPr>
        <sz val="10"/>
        <rFont val="Arial CE"/>
        <family val="0"/>
      </rPr>
      <t>14314040 Katedra botaniky</t>
    </r>
  </si>
  <si>
    <r>
      <rPr>
        <sz val="10"/>
        <rFont val="Arial CE"/>
        <family val="0"/>
      </rPr>
      <t>14314050 Katedra mikrobiologie</t>
    </r>
  </si>
  <si>
    <r>
      <rPr>
        <sz val="10"/>
        <rFont val="Arial CE"/>
        <family val="0"/>
      </rPr>
      <t>14314060 Katedra genetiky a molekulární biologie</t>
    </r>
  </si>
  <si>
    <r>
      <rPr>
        <sz val="10"/>
        <rFont val="Arial CE"/>
        <family val="0"/>
      </rPr>
      <t>14314070 Katedra antropologie</t>
    </r>
  </si>
  <si>
    <r>
      <rPr>
        <sz val="10"/>
        <rFont val="Arial CE"/>
        <family val="0"/>
      </rPr>
      <t>14314080 Laboratoř funkční genomiky a proteomiky</t>
    </r>
  </si>
  <si>
    <r>
      <rPr>
        <sz val="10"/>
        <rFont val="Arial CE"/>
        <family val="0"/>
      </rPr>
      <t>143150 Sekce Vědy o Zemi</t>
    </r>
  </si>
  <si>
    <r>
      <rPr>
        <sz val="10"/>
        <rFont val="Arial CE"/>
        <family val="0"/>
      </rPr>
      <t>14315010 Ústav geologických věd</t>
    </r>
  </si>
  <si>
    <r>
      <rPr>
        <sz val="10"/>
        <rFont val="Arial CE"/>
        <family val="0"/>
      </rPr>
      <t>14315020 Pracoviště elektronové mikroskopie a mikroanalýzy</t>
    </r>
  </si>
  <si>
    <r>
      <rPr>
        <sz val="10"/>
        <rFont val="Arial CE"/>
        <family val="0"/>
      </rPr>
      <t>14315030 Geografický ústav</t>
    </r>
  </si>
  <si>
    <r>
      <rPr>
        <sz val="10"/>
        <rFont val="Arial CE"/>
        <family val="0"/>
      </rPr>
      <t>14315040 Ústav fyziky Země</t>
    </r>
  </si>
  <si>
    <r>
      <rPr>
        <sz val="10"/>
        <rFont val="Arial CE"/>
        <family val="0"/>
      </rPr>
      <t>14319396 Oddělení CJV na PřF</t>
    </r>
  </si>
  <si>
    <t>CELKEM</t>
  </si>
  <si>
    <r>
      <rPr>
        <b/>
        <sz val="10"/>
        <rFont val="Arial CE"/>
        <family val="2"/>
      </rPr>
      <t>podzim 2003</t>
    </r>
  </si>
  <si>
    <r>
      <rPr>
        <b/>
        <sz val="10"/>
        <rFont val="Arial CE"/>
        <family val="0"/>
      </rPr>
      <t>Předmětů</t>
    </r>
  </si>
  <si>
    <r>
      <rPr>
        <b/>
        <sz val="10"/>
        <rFont val="Arial CE"/>
        <family val="0"/>
      </rPr>
      <t>Studentů</t>
    </r>
  </si>
  <si>
    <r>
      <rPr>
        <b/>
        <sz val="10"/>
        <rFont val="Arial CE"/>
        <family val="0"/>
      </rPr>
      <t>Kreditů</t>
    </r>
  </si>
  <si>
    <r>
      <rPr>
        <sz val="10"/>
        <rFont val="Arial CE"/>
        <family val="0"/>
      </rPr>
      <t>1431 Přírodovědecká fakulta</t>
    </r>
  </si>
  <si>
    <r>
      <rPr>
        <sz val="10"/>
        <rFont val="Arial CE"/>
        <family val="0"/>
      </rPr>
      <t>143110 Matematická sekce</t>
    </r>
  </si>
  <si>
    <r>
      <rPr>
        <sz val="10"/>
        <rFont val="Arial CE"/>
        <family val="0"/>
      </rPr>
      <t>14311010 Katedra matematické analýzy</t>
    </r>
  </si>
  <si>
    <r>
      <rPr>
        <sz val="10"/>
        <rFont val="Arial CE"/>
        <family val="0"/>
      </rPr>
      <t>14311020 Katedra algebry a geometrie</t>
    </r>
  </si>
  <si>
    <r>
      <rPr>
        <sz val="10"/>
        <rFont val="Arial CE"/>
        <family val="0"/>
      </rPr>
      <t>14311030 Katedra matematiky</t>
    </r>
  </si>
  <si>
    <r>
      <rPr>
        <sz val="10"/>
        <rFont val="Arial CE"/>
        <family val="0"/>
      </rPr>
      <t>14311040 Katedra aplikované matematiky</t>
    </r>
  </si>
  <si>
    <r>
      <rPr>
        <sz val="10"/>
        <rFont val="Arial CE"/>
        <family val="0"/>
      </rPr>
      <t>143120 Fyzikální sekce</t>
    </r>
  </si>
  <si>
    <r>
      <rPr>
        <sz val="10"/>
        <rFont val="Arial CE"/>
        <family val="0"/>
      </rPr>
      <t>14312010 Katedra obecné fyziky</t>
    </r>
  </si>
  <si>
    <r>
      <rPr>
        <sz val="10"/>
        <rFont val="Arial CE"/>
        <family val="0"/>
      </rPr>
      <t>14312020 Ústav fyziky kondenzovaných látek</t>
    </r>
  </si>
  <si>
    <r>
      <rPr>
        <sz val="10"/>
        <rFont val="Arial CE"/>
        <family val="0"/>
      </rPr>
      <t>14312030 Katedra fyzikální elektroniky</t>
    </r>
  </si>
  <si>
    <r>
      <rPr>
        <sz val="10"/>
        <rFont val="Arial CE"/>
        <family val="0"/>
      </rPr>
      <t>14312040 Ústav teoretické fyziky a astrofyziky</t>
    </r>
  </si>
  <si>
    <r>
      <rPr>
        <sz val="10"/>
        <rFont val="Arial CE"/>
        <family val="0"/>
      </rPr>
      <t>14312060 Biofyzikální centrum</t>
    </r>
  </si>
  <si>
    <r>
      <rPr>
        <sz val="10"/>
        <rFont val="Arial CE"/>
        <family val="0"/>
      </rPr>
      <t>143130 Chemická sekce</t>
    </r>
  </si>
  <si>
    <r>
      <rPr>
        <sz val="10"/>
        <rFont val="Arial CE"/>
        <family val="0"/>
      </rPr>
      <t>14313060 Výzkumné centrum pro chemii životního prostředí a ekotoxikologii</t>
    </r>
  </si>
  <si>
    <r>
      <rPr>
        <sz val="10"/>
        <rFont val="Arial CE"/>
        <family val="0"/>
      </rPr>
      <t>143140 Biologická sekce</t>
    </r>
  </si>
  <si>
    <r>
      <rPr>
        <sz val="10"/>
        <rFont val="Arial CE"/>
        <family val="0"/>
      </rPr>
      <t>14314002 Centrum biostatistiky a analýz</t>
    </r>
  </si>
  <si>
    <r>
      <rPr>
        <sz val="10"/>
        <rFont val="Arial CE"/>
        <family val="0"/>
      </rPr>
      <t>14314010 Katedra fyziologie a anatomie rostlin</t>
    </r>
  </si>
  <si>
    <r>
      <rPr>
        <sz val="10"/>
        <rFont val="Arial CE"/>
        <family val="0"/>
      </rPr>
      <t>14314020 Katedra zoologie a ekologie</t>
    </r>
  </si>
  <si>
    <r>
      <rPr>
        <sz val="10"/>
        <rFont val="Arial CE"/>
        <family val="0"/>
      </rPr>
      <t>14314030 Katedra srovnávací fyziologie živočichů a obecné zoologie</t>
    </r>
  </si>
  <si>
    <r>
      <rPr>
        <sz val="10"/>
        <rFont val="Arial CE"/>
        <family val="0"/>
      </rPr>
      <t>14314040 Katedra botaniky</t>
    </r>
  </si>
  <si>
    <r>
      <rPr>
        <sz val="10"/>
        <rFont val="Arial CE"/>
        <family val="0"/>
      </rPr>
      <t>14314050 Katedra mikrobiologie</t>
    </r>
  </si>
  <si>
    <r>
      <rPr>
        <sz val="10"/>
        <rFont val="Arial CE"/>
        <family val="0"/>
      </rPr>
      <t>14314060 Katedra genetiky a molekulární biologie</t>
    </r>
  </si>
  <si>
    <r>
      <rPr>
        <sz val="10"/>
        <rFont val="Arial CE"/>
        <family val="0"/>
      </rPr>
      <t>14314070 Katedra antropologie</t>
    </r>
  </si>
  <si>
    <r>
      <rPr>
        <sz val="10"/>
        <rFont val="Arial CE"/>
        <family val="0"/>
      </rPr>
      <t>14314080 Laboratoř funkční genomiky a proteomiky</t>
    </r>
  </si>
  <si>
    <r>
      <rPr>
        <sz val="10"/>
        <rFont val="Arial CE"/>
        <family val="0"/>
      </rPr>
      <t>143150 Sekce Vědy o Zemi</t>
    </r>
  </si>
  <si>
    <r>
      <rPr>
        <sz val="10"/>
        <rFont val="Arial CE"/>
        <family val="0"/>
      </rPr>
      <t>14315010 Ústav geologických věd</t>
    </r>
  </si>
  <si>
    <r>
      <rPr>
        <sz val="10"/>
        <rFont val="Arial CE"/>
        <family val="0"/>
      </rPr>
      <t>14315030 Geografický ústav</t>
    </r>
  </si>
  <si>
    <r>
      <rPr>
        <sz val="10"/>
        <rFont val="Arial CE"/>
        <family val="0"/>
      </rPr>
      <t>14315040 Ústav fyziky Země</t>
    </r>
  </si>
  <si>
    <r>
      <rPr>
        <sz val="10"/>
        <rFont val="Arial CE"/>
        <family val="0"/>
      </rPr>
      <t>14319396 Oddělení CJV na PřF</t>
    </r>
  </si>
  <si>
    <r>
      <rPr>
        <sz val="10"/>
        <rFont val="Arial CE"/>
        <family val="0"/>
      </rPr>
      <t>14319840 Ústřední knihovna</t>
    </r>
  </si>
  <si>
    <t>CELKEM</t>
  </si>
  <si>
    <r>
      <rPr>
        <b/>
        <sz val="10"/>
        <rFont val="Arial CE"/>
        <family val="0"/>
      </rPr>
      <t>jaro 2004</t>
    </r>
  </si>
  <si>
    <t> </t>
  </si>
  <si>
    <r>
      <rPr>
        <b/>
        <sz val="10"/>
        <rFont val="Arial CE"/>
        <family val="0"/>
      </rPr>
      <t>Předmětů</t>
    </r>
  </si>
  <si>
    <r>
      <rPr>
        <b/>
        <sz val="10"/>
        <rFont val="Arial CE"/>
        <family val="0"/>
      </rPr>
      <t>Studentů</t>
    </r>
  </si>
  <si>
    <r>
      <rPr>
        <b/>
        <sz val="10"/>
        <rFont val="Arial CE"/>
        <family val="0"/>
      </rPr>
      <t>Kreditů</t>
    </r>
  </si>
  <si>
    <r>
      <rPr>
        <sz val="10"/>
        <rFont val="Arial CE"/>
        <family val="0"/>
      </rPr>
      <t>1431 Přírodovědecká fakulta</t>
    </r>
  </si>
  <si>
    <r>
      <rPr>
        <sz val="10"/>
        <rFont val="Arial CE"/>
        <family val="0"/>
      </rPr>
      <t>143110 Matematická sekce</t>
    </r>
  </si>
  <si>
    <r>
      <rPr>
        <sz val="10"/>
        <rFont val="Arial CE"/>
        <family val="0"/>
      </rPr>
      <t>14311010 Katedra matematické analýzy</t>
    </r>
  </si>
  <si>
    <r>
      <rPr>
        <sz val="10"/>
        <rFont val="Arial CE"/>
        <family val="0"/>
      </rPr>
      <t>14311020 Katedra algebry a geometrie</t>
    </r>
  </si>
  <si>
    <r>
      <rPr>
        <sz val="10"/>
        <rFont val="Arial CE"/>
        <family val="0"/>
      </rPr>
      <t>14311021 Výzkumné pracoviště matematických struktur algebry a geometrie</t>
    </r>
  </si>
  <si>
    <r>
      <rPr>
        <sz val="10"/>
        <rFont val="Arial CE"/>
        <family val="0"/>
      </rPr>
      <t>14311030 Katedra matematiky</t>
    </r>
  </si>
  <si>
    <r>
      <rPr>
        <sz val="10"/>
        <rFont val="Arial CE"/>
        <family val="0"/>
      </rPr>
      <t>14311040 Katedra aplikované matematiky</t>
    </r>
  </si>
  <si>
    <r>
      <rPr>
        <sz val="10"/>
        <rFont val="Arial CE"/>
        <family val="0"/>
      </rPr>
      <t>143120 Fyzikální sekce</t>
    </r>
  </si>
  <si>
    <r>
      <rPr>
        <sz val="10"/>
        <rFont val="Arial CE"/>
        <family val="0"/>
      </rPr>
      <t>14312010 Katedra obecné fyziky</t>
    </r>
  </si>
  <si>
    <r>
      <rPr>
        <sz val="10"/>
        <rFont val="Arial CE"/>
        <family val="0"/>
      </rPr>
      <t>14312020 Ústav fyziky kondenzovaných látek</t>
    </r>
  </si>
  <si>
    <r>
      <rPr>
        <sz val="10"/>
        <rFont val="Arial CE"/>
        <family val="0"/>
      </rPr>
      <t>14312030 Katedra fyzikální elektroniky</t>
    </r>
  </si>
  <si>
    <r>
      <rPr>
        <sz val="10"/>
        <rFont val="Arial CE"/>
        <family val="0"/>
      </rPr>
      <t>14312040 Ústav teoretické fyziky a astrofyziky</t>
    </r>
  </si>
  <si>
    <r>
      <rPr>
        <sz val="10"/>
        <rFont val="Arial CE"/>
        <family val="0"/>
      </rPr>
      <t>14312060 Biofyzikální centrum</t>
    </r>
  </si>
  <si>
    <r>
      <rPr>
        <sz val="10"/>
        <rFont val="Arial CE"/>
        <family val="0"/>
      </rPr>
      <t>143130 Chemická sekce</t>
    </r>
  </si>
  <si>
    <r>
      <rPr>
        <sz val="10"/>
        <rFont val="Arial CE"/>
        <family val="0"/>
      </rPr>
      <t>14313040 Katedra organické chemie</t>
    </r>
  </si>
  <si>
    <r>
      <rPr>
        <sz val="10"/>
        <rFont val="Arial CE"/>
        <family val="0"/>
      </rPr>
      <t>14313060 Výzkumné centrum pro chemii životního prostředí a ekotoxikologii</t>
    </r>
  </si>
  <si>
    <r>
      <rPr>
        <sz val="10"/>
        <rFont val="Arial CE"/>
        <family val="0"/>
      </rPr>
      <t>143140 Biologická sekce</t>
    </r>
  </si>
  <si>
    <r>
      <rPr>
        <sz val="10"/>
        <rFont val="Arial CE"/>
        <family val="0"/>
      </rPr>
      <t>14314002 Centrum biostatistiky a analýz</t>
    </r>
  </si>
  <si>
    <r>
      <rPr>
        <sz val="10"/>
        <rFont val="Arial CE"/>
        <family val="0"/>
      </rPr>
      <t>14314010 Katedra fyziologie a anatomie rostlin</t>
    </r>
  </si>
  <si>
    <r>
      <rPr>
        <sz val="10"/>
        <rFont val="Arial CE"/>
        <family val="0"/>
      </rPr>
      <t>14314020 Katedra zoologie a ekologie</t>
    </r>
  </si>
  <si>
    <r>
      <rPr>
        <sz val="10"/>
        <rFont val="Arial CE"/>
        <family val="0"/>
      </rPr>
      <t>14314030 Katedra srovnávací fyziologie živočichů a obecné zoologie</t>
    </r>
  </si>
  <si>
    <r>
      <rPr>
        <sz val="10"/>
        <rFont val="Arial CE"/>
        <family val="0"/>
      </rPr>
      <t>14314040 Katedra botaniky</t>
    </r>
  </si>
  <si>
    <r>
      <rPr>
        <sz val="10"/>
        <rFont val="Arial CE"/>
        <family val="0"/>
      </rPr>
      <t>14314050 Katedra mikrobiologie</t>
    </r>
  </si>
  <si>
    <r>
      <rPr>
        <sz val="10"/>
        <rFont val="Arial CE"/>
        <family val="0"/>
      </rPr>
      <t>14314060 Katedra genetiky a molekulární biologie</t>
    </r>
  </si>
  <si>
    <r>
      <rPr>
        <sz val="10"/>
        <rFont val="Arial CE"/>
        <family val="0"/>
      </rPr>
      <t>14314070 Katedra antropologie</t>
    </r>
  </si>
  <si>
    <r>
      <rPr>
        <sz val="10"/>
        <rFont val="Arial CE"/>
        <family val="0"/>
      </rPr>
      <t>14314080 Laboratoř funkční genomiky a proteomiky</t>
    </r>
  </si>
  <si>
    <r>
      <rPr>
        <sz val="10"/>
        <rFont val="Arial CE"/>
        <family val="0"/>
      </rPr>
      <t>14315010 Ústav geologických věd</t>
    </r>
  </si>
  <si>
    <r>
      <rPr>
        <sz val="10"/>
        <rFont val="Arial CE"/>
        <family val="0"/>
      </rPr>
      <t>14315030 Geografický ústav</t>
    </r>
  </si>
  <si>
    <r>
      <rPr>
        <sz val="10"/>
        <rFont val="Arial CE"/>
        <family val="0"/>
      </rPr>
      <t>14319396 Oddělení CJV na PřF</t>
    </r>
  </si>
  <si>
    <r>
      <rPr>
        <sz val="10"/>
        <rFont val="Arial CE"/>
        <family val="0"/>
      </rPr>
      <t>14319840 Ústřední knihovna</t>
    </r>
  </si>
  <si>
    <t>CELKEM</t>
  </si>
  <si>
    <r>
      <rPr>
        <b/>
        <sz val="10"/>
        <rFont val="Arial CE"/>
        <family val="2"/>
      </rPr>
      <t>podzim 2004</t>
    </r>
  </si>
  <si>
    <t> </t>
  </si>
  <si>
    <r>
      <rPr>
        <b/>
        <sz val="10"/>
        <rFont val="Arial CE"/>
        <family val="0"/>
      </rPr>
      <t>Předmětů</t>
    </r>
  </si>
  <si>
    <r>
      <rPr>
        <b/>
        <sz val="10"/>
        <rFont val="Arial CE"/>
        <family val="0"/>
      </rPr>
      <t>Studentů</t>
    </r>
  </si>
  <si>
    <r>
      <rPr>
        <b/>
        <sz val="10"/>
        <rFont val="Arial CE"/>
        <family val="0"/>
      </rPr>
      <t>Kreditů</t>
    </r>
  </si>
  <si>
    <r>
      <rPr>
        <sz val="10"/>
        <rFont val="Arial CE"/>
        <family val="0"/>
      </rPr>
      <t>1431 Přírodovědecká fakulta</t>
    </r>
  </si>
  <si>
    <r>
      <rPr>
        <sz val="10"/>
        <rFont val="Arial CE"/>
        <family val="0"/>
      </rPr>
      <t>143110 Matematická sekce</t>
    </r>
  </si>
  <si>
    <r>
      <rPr>
        <sz val="10"/>
        <rFont val="Arial CE"/>
        <family val="0"/>
      </rPr>
      <t>14311010 Katedra matematické analýzy</t>
    </r>
  </si>
  <si>
    <r>
      <rPr>
        <sz val="10"/>
        <rFont val="Arial CE"/>
        <family val="0"/>
      </rPr>
      <t>14311020 Katedra algebry a geometrie</t>
    </r>
  </si>
  <si>
    <r>
      <rPr>
        <sz val="10"/>
        <rFont val="Arial CE"/>
        <family val="0"/>
      </rPr>
      <t>14311030 Katedra matematiky</t>
    </r>
  </si>
  <si>
    <r>
      <rPr>
        <sz val="10"/>
        <rFont val="Arial CE"/>
        <family val="0"/>
      </rPr>
      <t>14311040 Katedra aplikované matematiky</t>
    </r>
  </si>
  <si>
    <r>
      <rPr>
        <sz val="10"/>
        <rFont val="Arial CE"/>
        <family val="0"/>
      </rPr>
      <t>143120 Fyzikální sekce</t>
    </r>
  </si>
  <si>
    <r>
      <rPr>
        <sz val="10"/>
        <rFont val="Arial CE"/>
        <family val="0"/>
      </rPr>
      <t>14312010 Katedra obecné fyziky</t>
    </r>
  </si>
  <si>
    <r>
      <rPr>
        <sz val="10"/>
        <rFont val="Arial CE"/>
        <family val="0"/>
      </rPr>
      <t>14312020 Ústav fyziky kondenzovaných látek</t>
    </r>
  </si>
  <si>
    <r>
      <rPr>
        <sz val="10"/>
        <rFont val="Arial CE"/>
        <family val="0"/>
      </rPr>
      <t>14312030 Katedra fyzikální elektroniky</t>
    </r>
  </si>
  <si>
    <r>
      <rPr>
        <sz val="10"/>
        <rFont val="Arial CE"/>
        <family val="0"/>
      </rPr>
      <t>14312040 Ústav teoretické fyziky a astrofyziky</t>
    </r>
  </si>
  <si>
    <r>
      <rPr>
        <sz val="10"/>
        <rFont val="Arial CE"/>
        <family val="0"/>
      </rPr>
      <t>14312060 Biofyzikální centrum</t>
    </r>
  </si>
  <si>
    <r>
      <rPr>
        <sz val="10"/>
        <rFont val="Arial CE"/>
        <family val="0"/>
      </rPr>
      <t>143130 Chemická sekce</t>
    </r>
  </si>
  <si>
    <r>
      <rPr>
        <sz val="10"/>
        <rFont val="Arial CE"/>
        <family val="0"/>
      </rPr>
      <t>14313060 Výzkumné centrum pro chemii životního prostředí a ekotoxikologii</t>
    </r>
  </si>
  <si>
    <r>
      <rPr>
        <sz val="10"/>
        <rFont val="Arial CE"/>
        <family val="0"/>
      </rPr>
      <t>143140 Biologická sekce</t>
    </r>
  </si>
  <si>
    <r>
      <rPr>
        <sz val="10"/>
        <rFont val="Arial CE"/>
        <family val="0"/>
      </rPr>
      <t>14314002 Centrum biostatistiky a analýz</t>
    </r>
  </si>
  <si>
    <r>
      <rPr>
        <sz val="10"/>
        <rFont val="Arial CE"/>
        <family val="0"/>
      </rPr>
      <t>14314010 Katedra fyziologie a anatomie rostlin</t>
    </r>
  </si>
  <si>
    <r>
      <rPr>
        <sz val="10"/>
        <rFont val="Arial CE"/>
        <family val="0"/>
      </rPr>
      <t>14314020 Katedra zoologie a ekologie</t>
    </r>
  </si>
  <si>
    <r>
      <rPr>
        <sz val="10"/>
        <rFont val="Arial CE"/>
        <family val="0"/>
      </rPr>
      <t>14314030 Katedra srovnávací fyziologie živočichů a obecné zoologie</t>
    </r>
  </si>
  <si>
    <r>
      <rPr>
        <sz val="10"/>
        <rFont val="Arial CE"/>
        <family val="0"/>
      </rPr>
      <t>14314040 Katedra botaniky</t>
    </r>
  </si>
  <si>
    <r>
      <rPr>
        <sz val="10"/>
        <rFont val="Arial CE"/>
        <family val="0"/>
      </rPr>
      <t>14314050 Katedra mikrobiologie</t>
    </r>
  </si>
  <si>
    <r>
      <rPr>
        <sz val="10"/>
        <rFont val="Arial CE"/>
        <family val="0"/>
      </rPr>
      <t>14314060 Katedra genetiky a molekulární biologie</t>
    </r>
  </si>
  <si>
    <r>
      <rPr>
        <sz val="10"/>
        <rFont val="Arial CE"/>
        <family val="0"/>
      </rPr>
      <t>14314070 Katedra antropologie</t>
    </r>
  </si>
  <si>
    <r>
      <rPr>
        <sz val="10"/>
        <rFont val="Arial CE"/>
        <family val="0"/>
      </rPr>
      <t>14314080 Laboratoř funkční genomiky a proteomiky</t>
    </r>
  </si>
  <si>
    <r>
      <rPr>
        <sz val="10"/>
        <rFont val="Arial CE"/>
        <family val="0"/>
      </rPr>
      <t>14315010 Ústav geologických věd</t>
    </r>
  </si>
  <si>
    <r>
      <rPr>
        <sz val="10"/>
        <rFont val="Arial CE"/>
        <family val="0"/>
      </rPr>
      <t>14315030 Geografický ústav</t>
    </r>
  </si>
  <si>
    <r>
      <rPr>
        <sz val="10"/>
        <rFont val="Arial CE"/>
        <family val="0"/>
      </rPr>
      <t>14315040 Ústav fyziky Země</t>
    </r>
  </si>
  <si>
    <r>
      <rPr>
        <sz val="10"/>
        <rFont val="Arial CE"/>
        <family val="0"/>
      </rPr>
      <t>14319396 Oddělení CJV na PřF</t>
    </r>
  </si>
  <si>
    <r>
      <rPr>
        <sz val="10"/>
        <rFont val="Arial CE"/>
        <family val="0"/>
      </rPr>
      <t>14319840 Ústřední knihovna</t>
    </r>
  </si>
  <si>
    <t>CELKEM</t>
  </si>
  <si>
    <r>
      <rPr>
        <b/>
        <sz val="10"/>
        <rFont val="Arial CE"/>
        <family val="0"/>
      </rPr>
      <t>Tvůrčí výkon (dle rozpočtu na další rok)</t>
    </r>
  </si>
  <si>
    <r>
      <rPr>
        <sz val="10"/>
        <rFont val="Arial CE"/>
        <family val="0"/>
      </rPr>
      <t>podíl na PřF</t>
    </r>
  </si>
  <si>
    <r>
      <rPr>
        <b/>
        <sz val="10"/>
        <rFont val="Arial CE"/>
        <family val="2"/>
      </rPr>
      <t>143110 Matematická sekce</t>
    </r>
  </si>
  <si>
    <r>
      <rPr>
        <b/>
        <sz val="10"/>
        <rFont val="Arial CE"/>
        <family val="2"/>
      </rPr>
      <t>143120 Fyzikální sekce</t>
    </r>
  </si>
  <si>
    <r>
      <rPr>
        <b/>
        <sz val="10"/>
        <rFont val="Arial CE"/>
        <family val="2"/>
      </rPr>
      <t>143130 Chemická sekce</t>
    </r>
  </si>
  <si>
    <r>
      <rPr>
        <b/>
        <sz val="10"/>
        <rFont val="Arial CE"/>
        <family val="2"/>
      </rPr>
      <t>143140 Biologická sekce</t>
    </r>
  </si>
  <si>
    <r>
      <rPr>
        <b/>
        <sz val="10"/>
        <rFont val="Arial CE"/>
        <family val="2"/>
      </rPr>
      <t>143150 Sekce Vědy o Zemi</t>
    </r>
  </si>
  <si>
    <r>
      <rPr>
        <b/>
        <sz val="10"/>
        <rFont val="Arial CE"/>
        <family val="0"/>
      </rPr>
      <t>Přírodovědecká fakulta</t>
    </r>
  </si>
  <si>
    <r>
      <rPr>
        <b/>
        <sz val="10"/>
        <rFont val="Arial CE"/>
        <family val="0"/>
      </rPr>
      <t>Skutečný přínos z DT</t>
    </r>
  </si>
  <si>
    <r>
      <rPr>
        <b/>
        <sz val="10"/>
        <rFont val="Arial CE"/>
        <family val="2"/>
      </rPr>
      <t>143110 Matematická sekce</t>
    </r>
  </si>
  <si>
    <r>
      <rPr>
        <b/>
        <sz val="10"/>
        <rFont val="Arial CE"/>
        <family val="2"/>
      </rPr>
      <t>143120 Fyzikální sekce</t>
    </r>
  </si>
  <si>
    <r>
      <rPr>
        <b/>
        <sz val="10"/>
        <rFont val="Arial CE"/>
        <family val="2"/>
      </rPr>
      <t>143130 Chemická sekce</t>
    </r>
  </si>
  <si>
    <r>
      <rPr>
        <b/>
        <sz val="10"/>
        <rFont val="Arial CE"/>
        <family val="2"/>
      </rPr>
      <t>143140 Biologická sekce</t>
    </r>
  </si>
  <si>
    <r>
      <rPr>
        <b/>
        <sz val="10"/>
        <rFont val="Arial CE"/>
        <family val="2"/>
      </rPr>
      <t>143150 Sekce Vědy o Zemi</t>
    </r>
  </si>
  <si>
    <r>
      <rPr>
        <b/>
        <sz val="10"/>
        <rFont val="Arial CE"/>
        <family val="0"/>
      </rPr>
      <t>Přírodovědecká fakulta</t>
    </r>
  </si>
  <si>
    <r>
      <rPr>
        <b/>
        <sz val="10"/>
        <rFont val="Arial CE"/>
        <family val="0"/>
      </rPr>
      <t>Vzdělávací výkon (dle rozpočtu na další rok)</t>
    </r>
  </si>
  <si>
    <r>
      <rPr>
        <b/>
        <sz val="10"/>
        <rFont val="Arial CE"/>
        <family val="0"/>
      </rPr>
      <t>podíl na PřF</t>
    </r>
  </si>
  <si>
    <r>
      <rPr>
        <b/>
        <sz val="10"/>
        <rFont val="Arial CE"/>
        <family val="2"/>
      </rPr>
      <t>143110 Matematická sekce</t>
    </r>
  </si>
  <si>
    <r>
      <rPr>
        <b/>
        <sz val="10"/>
        <rFont val="Arial CE"/>
        <family val="2"/>
      </rPr>
      <t>143120 Fyzikální sekce</t>
    </r>
  </si>
  <si>
    <r>
      <rPr>
        <b/>
        <sz val="10"/>
        <rFont val="Arial CE"/>
        <family val="2"/>
      </rPr>
      <t>143130 Chemická sekce</t>
    </r>
  </si>
  <si>
    <r>
      <rPr>
        <b/>
        <sz val="10"/>
        <rFont val="Arial CE"/>
        <family val="2"/>
      </rPr>
      <t>143140 Biologická sekce</t>
    </r>
  </si>
  <si>
    <r>
      <rPr>
        <b/>
        <sz val="10"/>
        <rFont val="Arial CE"/>
        <family val="2"/>
      </rPr>
      <t>143150 Sekce Vědy o Zemi</t>
    </r>
  </si>
  <si>
    <r>
      <rPr>
        <b/>
        <sz val="10"/>
        <rFont val="Arial CE"/>
        <family val="0"/>
      </rPr>
      <t>Přírodovědecká fakulta</t>
    </r>
  </si>
  <si>
    <r>
      <rPr>
        <b/>
        <sz val="10"/>
        <rFont val="Arial CE"/>
        <family val="0"/>
      </rPr>
      <t>Rozsah výuky (dle rozpočtu na další rok)</t>
    </r>
  </si>
  <si>
    <r>
      <rPr>
        <b/>
        <sz val="10"/>
        <rFont val="Arial CE"/>
        <family val="0"/>
      </rPr>
      <t>podíl na PřF</t>
    </r>
  </si>
  <si>
    <r>
      <rPr>
        <b/>
        <sz val="10"/>
        <rFont val="Arial CE"/>
        <family val="2"/>
      </rPr>
      <t>143110 Matematická sekce</t>
    </r>
  </si>
  <si>
    <r>
      <rPr>
        <b/>
        <sz val="10"/>
        <rFont val="Arial CE"/>
        <family val="2"/>
      </rPr>
      <t>143120 Fyzikální sekce</t>
    </r>
  </si>
  <si>
    <r>
      <rPr>
        <b/>
        <sz val="10"/>
        <rFont val="Arial CE"/>
        <family val="2"/>
      </rPr>
      <t>143130 Chemická sekce</t>
    </r>
  </si>
  <si>
    <r>
      <rPr>
        <b/>
        <sz val="10"/>
        <rFont val="Arial CE"/>
        <family val="2"/>
      </rPr>
      <t>143140 Biologická sekce</t>
    </r>
  </si>
  <si>
    <r>
      <rPr>
        <b/>
        <sz val="10"/>
        <rFont val="Arial CE"/>
        <family val="2"/>
      </rPr>
      <t>143150 Sekce Vědy o Zemi</t>
    </r>
  </si>
  <si>
    <r>
      <rPr>
        <b/>
        <sz val="10"/>
        <rFont val="Arial CE"/>
        <family val="0"/>
      </rPr>
      <t>Přírodovědecká fakulta</t>
    </r>
  </si>
  <si>
    <r>
      <rPr>
        <b/>
        <sz val="10"/>
        <rFont val="Arial CE"/>
        <family val="0"/>
      </rPr>
      <t>„Kvalita” výuky (dle rozpočtu na další rok)</t>
    </r>
  </si>
  <si>
    <r>
      <rPr>
        <b/>
        <sz val="10"/>
        <rFont val="Arial CE"/>
        <family val="0"/>
      </rPr>
      <t>podíl na PřF</t>
    </r>
  </si>
  <si>
    <r>
      <rPr>
        <b/>
        <sz val="10"/>
        <rFont val="Arial CE"/>
        <family val="2"/>
      </rPr>
      <t>143110 Matematická sekce</t>
    </r>
  </si>
  <si>
    <r>
      <rPr>
        <b/>
        <sz val="10"/>
        <rFont val="Arial CE"/>
        <family val="2"/>
      </rPr>
      <t>143120 Fyzikální sekce</t>
    </r>
  </si>
  <si>
    <r>
      <rPr>
        <b/>
        <sz val="10"/>
        <rFont val="Arial CE"/>
        <family val="2"/>
      </rPr>
      <t>143130 Chemická sekce</t>
    </r>
  </si>
  <si>
    <r>
      <rPr>
        <b/>
        <sz val="10"/>
        <rFont val="Arial CE"/>
        <family val="2"/>
      </rPr>
      <t>143140 Biologická sekce</t>
    </r>
  </si>
  <si>
    <r>
      <rPr>
        <b/>
        <sz val="10"/>
        <rFont val="Arial CE"/>
        <family val="2"/>
      </rPr>
      <t>143150 Sekce Vědy o Zemi</t>
    </r>
  </si>
  <si>
    <r>
      <rPr>
        <b/>
        <sz val="10"/>
        <rFont val="Arial CE"/>
        <family val="0"/>
      </rPr>
      <t>Přírodovědecká fakulta</t>
    </r>
  </si>
  <si>
    <r>
      <rPr>
        <b/>
        <sz val="10"/>
        <rFont val="Arial CE"/>
        <family val="0"/>
      </rPr>
      <t>Skutečný přínos DV (dle rozpočtu na další rok)</t>
    </r>
  </si>
  <si>
    <r>
      <rPr>
        <b/>
        <sz val="10"/>
        <rFont val="Arial CE"/>
        <family val="0"/>
      </rPr>
      <t>podíl na PřF</t>
    </r>
  </si>
  <si>
    <r>
      <rPr>
        <b/>
        <sz val="10"/>
        <rFont val="Arial CE"/>
        <family val="2"/>
      </rPr>
      <t>143110 Matematická sekce</t>
    </r>
  </si>
  <si>
    <r>
      <rPr>
        <b/>
        <sz val="10"/>
        <rFont val="Arial CE"/>
        <family val="2"/>
      </rPr>
      <t>143120 Fyzikální sekce</t>
    </r>
  </si>
  <si>
    <r>
      <rPr>
        <b/>
        <sz val="10"/>
        <rFont val="Arial CE"/>
        <family val="2"/>
      </rPr>
      <t>143130 Chemická sekce</t>
    </r>
  </si>
  <si>
    <r>
      <rPr>
        <b/>
        <sz val="10"/>
        <rFont val="Arial CE"/>
        <family val="2"/>
      </rPr>
      <t>143140 Biologická sekce</t>
    </r>
  </si>
  <si>
    <r>
      <rPr>
        <b/>
        <sz val="10"/>
        <rFont val="Arial CE"/>
        <family val="2"/>
      </rPr>
      <t>143150 Sekce Vědy o Zemi</t>
    </r>
  </si>
  <si>
    <r>
      <rPr>
        <b/>
        <sz val="10"/>
        <rFont val="Arial CE"/>
        <family val="0"/>
      </rPr>
      <t>Přírodovědecká fakulta</t>
    </r>
  </si>
  <si>
    <t>B</t>
  </si>
  <si>
    <t>N</t>
  </si>
  <si>
    <t>M</t>
  </si>
  <si>
    <t>P</t>
  </si>
  <si>
    <r>
      <rPr>
        <b/>
        <sz val="10"/>
        <rFont val="Arial CE"/>
        <family val="2"/>
      </rPr>
      <t>143110 Matematická sekce</t>
    </r>
  </si>
  <si>
    <r>
      <rPr>
        <b/>
        <sz val="10"/>
        <rFont val="Arial CE"/>
        <family val="2"/>
      </rPr>
      <t>143120 Fyzikální sekce</t>
    </r>
  </si>
  <si>
    <r>
      <rPr>
        <b/>
        <sz val="10"/>
        <rFont val="Arial CE"/>
        <family val="2"/>
      </rPr>
      <t>143130 Chemická sekce</t>
    </r>
  </si>
  <si>
    <r>
      <rPr>
        <b/>
        <sz val="10"/>
        <rFont val="Arial CE"/>
        <family val="2"/>
      </rPr>
      <t>143140 Biologická sekce</t>
    </r>
  </si>
  <si>
    <r>
      <rPr>
        <b/>
        <sz val="10"/>
        <rFont val="Arial CE"/>
        <family val="2"/>
      </rPr>
      <t>143150 Sekce Vědy o Zemi</t>
    </r>
  </si>
  <si>
    <r>
      <rPr>
        <b/>
        <sz val="10"/>
        <rFont val="Arial CE"/>
        <family val="2"/>
      </rPr>
      <t>Studijní</t>
    </r>
  </si>
  <si>
    <r>
      <rPr>
        <b/>
        <sz val="10"/>
        <rFont val="Arial CE"/>
        <family val="2"/>
      </rPr>
      <t>Koeficient</t>
    </r>
  </si>
  <si>
    <r>
      <rPr>
        <b/>
        <sz val="10"/>
        <rFont val="Arial CE"/>
        <family val="2"/>
      </rPr>
      <t>Počet</t>
    </r>
  </si>
  <si>
    <r>
      <rPr>
        <b/>
        <sz val="10"/>
        <rFont val="Arial CE"/>
        <family val="2"/>
      </rPr>
      <t>Studijní program</t>
    </r>
  </si>
  <si>
    <r>
      <rPr>
        <b/>
        <sz val="10"/>
        <rFont val="Arial CE"/>
        <family val="2"/>
      </rPr>
      <t>Kód</t>
    </r>
  </si>
  <si>
    <r>
      <rPr>
        <b/>
        <sz val="10"/>
        <rFont val="Arial CE"/>
        <family val="2"/>
      </rPr>
      <t>Počet</t>
    </r>
  </si>
  <si>
    <r>
      <rPr>
        <b/>
        <sz val="10"/>
        <rFont val="Arial CE"/>
        <family val="2"/>
      </rPr>
      <t>Suma kreditů</t>
    </r>
  </si>
  <si>
    <r>
      <rPr>
        <b/>
        <sz val="10"/>
        <rFont val="Arial CE"/>
        <family val="2"/>
      </rPr>
      <t>Kreditové body</t>
    </r>
  </si>
  <si>
    <r>
      <rPr>
        <b/>
        <sz val="10"/>
        <rFont val="Arial CE"/>
        <family val="2"/>
      </rPr>
      <t>Suma bodů</t>
    </r>
  </si>
  <si>
    <r>
      <rPr>
        <b/>
        <sz val="10"/>
        <rFont val="Arial CE"/>
        <family val="2"/>
      </rPr>
      <t>Podíl</t>
    </r>
  </si>
  <si>
    <r>
      <rPr>
        <b/>
        <sz val="10"/>
        <rFont val="Arial CE"/>
        <family val="2"/>
      </rPr>
      <t>Podíl</t>
    </r>
  </si>
  <si>
    <r>
      <rPr>
        <b/>
        <sz val="10"/>
        <rFont val="Arial CE"/>
        <family val="2"/>
      </rPr>
      <t>T.j.</t>
    </r>
  </si>
  <si>
    <t>program</t>
  </si>
  <si>
    <r>
      <rPr>
        <b/>
        <sz val="10"/>
        <rFont val="Arial CE"/>
        <family val="2"/>
      </rPr>
      <t>stud.prog.</t>
    </r>
  </si>
  <si>
    <r>
      <rPr>
        <b/>
        <sz val="10"/>
        <rFont val="Arial CE"/>
        <family val="2"/>
      </rPr>
      <t>studentů</t>
    </r>
  </si>
  <si>
    <r>
      <rPr>
        <b/>
        <sz val="10"/>
        <rFont val="Arial CE"/>
        <family val="2"/>
      </rPr>
      <t>podíl na celé MU</t>
    </r>
  </si>
  <si>
    <r>
      <rPr>
        <b/>
        <sz val="10"/>
        <rFont val="Arial CE"/>
        <family val="2"/>
      </rPr>
      <t>tj. v Kč</t>
    </r>
  </si>
  <si>
    <r>
      <rPr>
        <b/>
        <sz val="10"/>
        <rFont val="Arial CE"/>
        <family val="2"/>
      </rPr>
      <t>pracoviště</t>
    </r>
  </si>
  <si>
    <r>
      <rPr>
        <b/>
        <sz val="10"/>
        <rFont val="Arial CE"/>
        <family val="2"/>
      </rPr>
      <t>kreditů</t>
    </r>
  </si>
  <si>
    <r>
      <rPr>
        <b/>
        <sz val="10"/>
        <rFont val="Arial CE"/>
        <family val="2"/>
      </rPr>
      <t>programu</t>
    </r>
  </si>
  <si>
    <t>(sl.2 * sl.7)</t>
  </si>
  <si>
    <r>
      <rPr>
        <b/>
        <sz val="10"/>
        <rFont val="Arial CE"/>
        <family val="2"/>
      </rPr>
      <t>programu</t>
    </r>
  </si>
  <si>
    <r>
      <rPr>
        <b/>
        <sz val="10"/>
        <rFont val="Arial CE"/>
        <family val="2"/>
      </rPr>
      <t>na celé MU</t>
    </r>
  </si>
  <si>
    <r>
      <rPr>
        <b/>
        <sz val="10"/>
        <rFont val="Arial CE"/>
        <family val="2"/>
      </rPr>
      <t>na fakultě</t>
    </r>
  </si>
  <si>
    <r>
      <rPr>
        <b/>
        <sz val="10"/>
        <rFont val="Arial CE"/>
        <family val="2"/>
      </rPr>
      <t>(v Kč)</t>
    </r>
  </si>
  <si>
    <t>11a</t>
  </si>
  <si>
    <t>B1101</t>
  </si>
  <si>
    <t>1431</t>
  </si>
  <si>
    <t>B1103</t>
  </si>
  <si>
    <t>1431</t>
  </si>
  <si>
    <t>B1301</t>
  </si>
  <si>
    <t>1431</t>
  </si>
  <si>
    <t>B1407</t>
  </si>
  <si>
    <t>1431</t>
  </si>
  <si>
    <t>B1501</t>
  </si>
  <si>
    <t>1431</t>
  </si>
  <si>
    <t>B1701</t>
  </si>
  <si>
    <t>1431</t>
  </si>
  <si>
    <t>B1702</t>
  </si>
  <si>
    <t>1431</t>
  </si>
  <si>
    <t>B1801</t>
  </si>
  <si>
    <t>1431</t>
  </si>
  <si>
    <t>B1802</t>
  </si>
  <si>
    <t>1431</t>
  </si>
  <si>
    <t>M1101</t>
  </si>
  <si>
    <t>1431</t>
  </si>
  <si>
    <t>M1201</t>
  </si>
  <si>
    <t>1431</t>
  </si>
  <si>
    <t>M1301</t>
  </si>
  <si>
    <t>1431</t>
  </si>
  <si>
    <t>M1407</t>
  </si>
  <si>
    <t>1431</t>
  </si>
  <si>
    <t>M1501</t>
  </si>
  <si>
    <t>1431</t>
  </si>
  <si>
    <t>M1701</t>
  </si>
  <si>
    <t>1431</t>
  </si>
  <si>
    <t>M1801</t>
  </si>
  <si>
    <t>1431</t>
  </si>
  <si>
    <t>M7504</t>
  </si>
  <si>
    <t>1431</t>
  </si>
  <si>
    <t>N1101</t>
  </si>
  <si>
    <t>1431</t>
  </si>
  <si>
    <t>N1407</t>
  </si>
  <si>
    <t>1431</t>
  </si>
  <si>
    <t>N1501</t>
  </si>
  <si>
    <t>1431</t>
  </si>
  <si>
    <t>N1801</t>
  </si>
  <si>
    <t>1431</t>
  </si>
  <si>
    <t>P1407</t>
  </si>
  <si>
    <t>1431</t>
  </si>
  <si>
    <t>P1501</t>
  </si>
  <si>
    <t>1431</t>
  </si>
  <si>
    <t>???</t>
  </si>
  <si>
    <t>B1101</t>
  </si>
  <si>
    <t>143110</t>
  </si>
  <si>
    <t>B1103</t>
  </si>
  <si>
    <t>143110</t>
  </si>
  <si>
    <t>B1407</t>
  </si>
  <si>
    <t>143110</t>
  </si>
  <si>
    <t>B1501</t>
  </si>
  <si>
    <t>143110</t>
  </si>
  <si>
    <t>B1701</t>
  </si>
  <si>
    <t>143110</t>
  </si>
  <si>
    <t>B1801</t>
  </si>
  <si>
    <t>143110</t>
  </si>
  <si>
    <t>B1802</t>
  </si>
  <si>
    <t>143110</t>
  </si>
  <si>
    <t>B7310</t>
  </si>
  <si>
    <t>143110</t>
  </si>
  <si>
    <t>M1101</t>
  </si>
  <si>
    <t>143110</t>
  </si>
  <si>
    <t>M1103</t>
  </si>
  <si>
    <t>143110</t>
  </si>
  <si>
    <t>M1407</t>
  </si>
  <si>
    <t>143110</t>
  </si>
  <si>
    <t>M1501</t>
  </si>
  <si>
    <t>143110</t>
  </si>
  <si>
    <t>M1701</t>
  </si>
  <si>
    <t>143110</t>
  </si>
  <si>
    <t>M1801</t>
  </si>
  <si>
    <t>143110</t>
  </si>
  <si>
    <t>M7503</t>
  </si>
  <si>
    <t>143110</t>
  </si>
  <si>
    <t>M7504</t>
  </si>
  <si>
    <t>143110</t>
  </si>
  <si>
    <t>N1101</t>
  </si>
  <si>
    <t>143110</t>
  </si>
  <si>
    <t>N1103</t>
  </si>
  <si>
    <t>143110</t>
  </si>
  <si>
    <t>N1407</t>
  </si>
  <si>
    <t>143110</t>
  </si>
  <si>
    <t>N1701</t>
  </si>
  <si>
    <t>143110</t>
  </si>
  <si>
    <t>N1801</t>
  </si>
  <si>
    <t>143110</t>
  </si>
  <si>
    <t>N1802</t>
  </si>
  <si>
    <t>143110</t>
  </si>
  <si>
    <t>P1801</t>
  </si>
  <si>
    <t>143110</t>
  </si>
  <si>
    <t>B1101</t>
  </si>
  <si>
    <t>14311010</t>
  </si>
  <si>
    <t>B1103</t>
  </si>
  <si>
    <t>14311010</t>
  </si>
  <si>
    <t>B1301</t>
  </si>
  <si>
    <t>14311010</t>
  </si>
  <si>
    <t>B1304</t>
  </si>
  <si>
    <t>14311010</t>
  </si>
  <si>
    <t>B1305</t>
  </si>
  <si>
    <t>14311010</t>
  </si>
  <si>
    <t>B1406</t>
  </si>
  <si>
    <t>14311010</t>
  </si>
  <si>
    <t>B1407</t>
  </si>
  <si>
    <t>14311010</t>
  </si>
  <si>
    <t>B1409</t>
  </si>
  <si>
    <t>14311010</t>
  </si>
  <si>
    <t>B1501</t>
  </si>
  <si>
    <t>14311010</t>
  </si>
  <si>
    <t>B1701</t>
  </si>
  <si>
    <t>14311010</t>
  </si>
  <si>
    <t>B1702</t>
  </si>
  <si>
    <t>14311010</t>
  </si>
  <si>
    <t>B1801</t>
  </si>
  <si>
    <t>14311010</t>
  </si>
  <si>
    <t>B1803</t>
  </si>
  <si>
    <t>14311010</t>
  </si>
  <si>
    <t>B6208</t>
  </si>
  <si>
    <t>14311010</t>
  </si>
  <si>
    <t>B7501</t>
  </si>
  <si>
    <t>14311010</t>
  </si>
  <si>
    <t>B7507</t>
  </si>
  <si>
    <t>14311010</t>
  </si>
  <si>
    <t>M1101</t>
  </si>
  <si>
    <t>14311010</t>
  </si>
  <si>
    <t>M1103</t>
  </si>
  <si>
    <t>14311010</t>
  </si>
  <si>
    <t>M1407</t>
  </si>
  <si>
    <t>14311010</t>
  </si>
  <si>
    <t>M1501</t>
  </si>
  <si>
    <t>14311010</t>
  </si>
  <si>
    <t>M1701</t>
  </si>
  <si>
    <t>14311010</t>
  </si>
  <si>
    <t>M1801</t>
  </si>
  <si>
    <t>14311010</t>
  </si>
  <si>
    <t>M6202</t>
  </si>
  <si>
    <t>14311010</t>
  </si>
  <si>
    <t>M6208</t>
  </si>
  <si>
    <t>14311010</t>
  </si>
  <si>
    <t>M7504</t>
  </si>
  <si>
    <t>14311010</t>
  </si>
  <si>
    <t>N1101</t>
  </si>
  <si>
    <t>14311010</t>
  </si>
  <si>
    <t>N1103</t>
  </si>
  <si>
    <t>14311010</t>
  </si>
  <si>
    <t>N1501</t>
  </si>
  <si>
    <t>14311010</t>
  </si>
  <si>
    <t>N1701</t>
  </si>
  <si>
    <t>14311010</t>
  </si>
  <si>
    <t>P1101</t>
  </si>
  <si>
    <t>14311010</t>
  </si>
  <si>
    <t>P1801</t>
  </si>
  <si>
    <t>14311010</t>
  </si>
  <si>
    <t>B1101</t>
  </si>
  <si>
    <t>14311020</t>
  </si>
  <si>
    <t>B1103</t>
  </si>
  <si>
    <t>14311020</t>
  </si>
  <si>
    <t>B1501</t>
  </si>
  <si>
    <t>14311020</t>
  </si>
  <si>
    <t>B1701</t>
  </si>
  <si>
    <t>14311020</t>
  </si>
  <si>
    <t>B1702</t>
  </si>
  <si>
    <t>14311020</t>
  </si>
  <si>
    <t>B1801</t>
  </si>
  <si>
    <t>14311020</t>
  </si>
  <si>
    <t>B1802</t>
  </si>
  <si>
    <t>14311020</t>
  </si>
  <si>
    <t>B1803</t>
  </si>
  <si>
    <t>14311020</t>
  </si>
  <si>
    <t>B6208</t>
  </si>
  <si>
    <t>14311020</t>
  </si>
  <si>
    <t>B7507</t>
  </si>
  <si>
    <t>14311020</t>
  </si>
  <si>
    <t>M1101</t>
  </si>
  <si>
    <t>14311020</t>
  </si>
  <si>
    <t>M1103</t>
  </si>
  <si>
    <t>14311020</t>
  </si>
  <si>
    <t>M1501</t>
  </si>
  <si>
    <t>14311020</t>
  </si>
  <si>
    <t>M1701</t>
  </si>
  <si>
    <t>14311020</t>
  </si>
  <si>
    <t>M1801</t>
  </si>
  <si>
    <t>14311020</t>
  </si>
  <si>
    <t>M6202</t>
  </si>
  <si>
    <t>14311020</t>
  </si>
  <si>
    <t>M7503</t>
  </si>
  <si>
    <t>14311020</t>
  </si>
  <si>
    <t>M7504</t>
  </si>
  <si>
    <t>14311020</t>
  </si>
  <si>
    <t>N1101</t>
  </si>
  <si>
    <t>14311020</t>
  </si>
  <si>
    <t>N1103</t>
  </si>
  <si>
    <t>14311020</t>
  </si>
  <si>
    <t>N1801</t>
  </si>
  <si>
    <t>14311020</t>
  </si>
  <si>
    <t>N1802</t>
  </si>
  <si>
    <t>14311020</t>
  </si>
  <si>
    <t>P1101</t>
  </si>
  <si>
    <t>14311020</t>
  </si>
  <si>
    <t>P1801</t>
  </si>
  <si>
    <t>14311020</t>
  </si>
  <si>
    <t>M1701</t>
  </si>
  <si>
    <t>14311021</t>
  </si>
  <si>
    <t>B1101</t>
  </si>
  <si>
    <t>14311030</t>
  </si>
  <si>
    <t>B1103</t>
  </si>
  <si>
    <t>14311030</t>
  </si>
  <si>
    <t>B1407</t>
  </si>
  <si>
    <t>14311030</t>
  </si>
  <si>
    <t>B1501</t>
  </si>
  <si>
    <t>14311030</t>
  </si>
  <si>
    <t>B1701</t>
  </si>
  <si>
    <t>14311030</t>
  </si>
  <si>
    <t>B1702</t>
  </si>
  <si>
    <t>14311030</t>
  </si>
  <si>
    <t>B1801</t>
  </si>
  <si>
    <t>14311030</t>
  </si>
  <si>
    <t>B1802</t>
  </si>
  <si>
    <t>14311030</t>
  </si>
  <si>
    <t>B1803</t>
  </si>
  <si>
    <t>14311030</t>
  </si>
  <si>
    <t>B7310</t>
  </si>
  <si>
    <t>14311030</t>
  </si>
  <si>
    <t>M1101</t>
  </si>
  <si>
    <t>14311030</t>
  </si>
  <si>
    <t>M1103</t>
  </si>
  <si>
    <t>14311030</t>
  </si>
  <si>
    <t>M1407</t>
  </si>
  <si>
    <t>14311030</t>
  </si>
  <si>
    <t>M1501</t>
  </si>
  <si>
    <t>14311030</t>
  </si>
  <si>
    <t>M1701</t>
  </si>
  <si>
    <t>14311030</t>
  </si>
  <si>
    <t>M1801</t>
  </si>
  <si>
    <t>14311030</t>
  </si>
  <si>
    <t>M7504</t>
  </si>
  <si>
    <t>14311030</t>
  </si>
  <si>
    <t>N1101</t>
  </si>
  <si>
    <t>14311030</t>
  </si>
  <si>
    <t>N1407</t>
  </si>
  <si>
    <t>14311030</t>
  </si>
  <si>
    <t>N1701</t>
  </si>
  <si>
    <t>14311030</t>
  </si>
  <si>
    <t>N1801</t>
  </si>
  <si>
    <t>14311030</t>
  </si>
  <si>
    <t>N1802</t>
  </si>
  <si>
    <t>14311030</t>
  </si>
  <si>
    <t>N7504</t>
  </si>
  <si>
    <t>14311030</t>
  </si>
  <si>
    <t>P1101</t>
  </si>
  <si>
    <t>14311030</t>
  </si>
  <si>
    <t>P1701</t>
  </si>
  <si>
    <t>14311030</t>
  </si>
  <si>
    <t>P1801</t>
  </si>
  <si>
    <t>14311030</t>
  </si>
  <si>
    <t>B1101</t>
  </si>
  <si>
    <t>14311040</t>
  </si>
  <si>
    <t>B1103</t>
  </si>
  <si>
    <t>14311040</t>
  </si>
  <si>
    <t>B1501</t>
  </si>
  <si>
    <t>14311040</t>
  </si>
  <si>
    <t>B1701</t>
  </si>
  <si>
    <t>14311040</t>
  </si>
  <si>
    <t>B1801</t>
  </si>
  <si>
    <t>14311040</t>
  </si>
  <si>
    <t>B1802</t>
  </si>
  <si>
    <t>14311040</t>
  </si>
  <si>
    <t>B1803</t>
  </si>
  <si>
    <t>14311040</t>
  </si>
  <si>
    <t>B5345</t>
  </si>
  <si>
    <t>14311040</t>
  </si>
  <si>
    <t>B6208</t>
  </si>
  <si>
    <t>14311040</t>
  </si>
  <si>
    <t>B7501</t>
  </si>
  <si>
    <t>14311040</t>
  </si>
  <si>
    <t>M1101</t>
  </si>
  <si>
    <t>14311040</t>
  </si>
  <si>
    <t>M1103</t>
  </si>
  <si>
    <t>14311040</t>
  </si>
  <si>
    <t>M1501</t>
  </si>
  <si>
    <t>14311040</t>
  </si>
  <si>
    <t>M1801</t>
  </si>
  <si>
    <t>14311040</t>
  </si>
  <si>
    <t>M6202</t>
  </si>
  <si>
    <t>14311040</t>
  </si>
  <si>
    <t>M7504</t>
  </si>
  <si>
    <t>14311040</t>
  </si>
  <si>
    <t>N1101</t>
  </si>
  <si>
    <t>14311040</t>
  </si>
  <si>
    <t>N1103</t>
  </si>
  <si>
    <t>14311040</t>
  </si>
  <si>
    <t>N1501</t>
  </si>
  <si>
    <t>14311040</t>
  </si>
  <si>
    <t>N1801</t>
  </si>
  <si>
    <t>14311040</t>
  </si>
  <si>
    <t>N1802</t>
  </si>
  <si>
    <t>14311040</t>
  </si>
  <si>
    <t>P1101</t>
  </si>
  <si>
    <t>14311040</t>
  </si>
  <si>
    <t>P1801</t>
  </si>
  <si>
    <t>14311040</t>
  </si>
  <si>
    <t>Mat</t>
  </si>
  <si>
    <t>B1101</t>
  </si>
  <si>
    <t>143120</t>
  </si>
  <si>
    <t>B1103</t>
  </si>
  <si>
    <t>143120</t>
  </si>
  <si>
    <t>B1406</t>
  </si>
  <si>
    <t>143120</t>
  </si>
  <si>
    <t>B1407</t>
  </si>
  <si>
    <t>143120</t>
  </si>
  <si>
    <t>B1409</t>
  </si>
  <si>
    <t>143120</t>
  </si>
  <si>
    <t>B1501</t>
  </si>
  <si>
    <t>143120</t>
  </si>
  <si>
    <t>B1701</t>
  </si>
  <si>
    <t>143120</t>
  </si>
  <si>
    <t>B1702</t>
  </si>
  <si>
    <t>143120</t>
  </si>
  <si>
    <t>B1801</t>
  </si>
  <si>
    <t>143120</t>
  </si>
  <si>
    <t>B1802</t>
  </si>
  <si>
    <t>143120</t>
  </si>
  <si>
    <t>B7501</t>
  </si>
  <si>
    <t>143120</t>
  </si>
  <si>
    <t>M1101</t>
  </si>
  <si>
    <t>143120</t>
  </si>
  <si>
    <t>M1103</t>
  </si>
  <si>
    <t>143120</t>
  </si>
  <si>
    <t>M1407</t>
  </si>
  <si>
    <t>143120</t>
  </si>
  <si>
    <t>M1701</t>
  </si>
  <si>
    <t>143120</t>
  </si>
  <si>
    <t>M1801</t>
  </si>
  <si>
    <t>143120</t>
  </si>
  <si>
    <t>M5103</t>
  </si>
  <si>
    <t>143120</t>
  </si>
  <si>
    <t>M7504</t>
  </si>
  <si>
    <t>143120</t>
  </si>
  <si>
    <t>N1701</t>
  </si>
  <si>
    <t>143120</t>
  </si>
  <si>
    <t>N1802</t>
  </si>
  <si>
    <t>143120</t>
  </si>
  <si>
    <t>P1407</t>
  </si>
  <si>
    <t>143120</t>
  </si>
  <si>
    <t>P1701</t>
  </si>
  <si>
    <t>143120</t>
  </si>
  <si>
    <t>B1101</t>
  </si>
  <si>
    <t>14312010</t>
  </si>
  <si>
    <t>B1301</t>
  </si>
  <si>
    <t>14312010</t>
  </si>
  <si>
    <t>B1407</t>
  </si>
  <si>
    <t>14312010</t>
  </si>
  <si>
    <t>B1501</t>
  </si>
  <si>
    <t>14312010</t>
  </si>
  <si>
    <t>B1701</t>
  </si>
  <si>
    <t>14312010</t>
  </si>
  <si>
    <t>B1702</t>
  </si>
  <si>
    <t>14312010</t>
  </si>
  <si>
    <t>B1801</t>
  </si>
  <si>
    <t>14312010</t>
  </si>
  <si>
    <t>B1802</t>
  </si>
  <si>
    <t>14312010</t>
  </si>
  <si>
    <t>B8109</t>
  </si>
  <si>
    <t>14312010</t>
  </si>
  <si>
    <t>M1101</t>
  </si>
  <si>
    <t>14312010</t>
  </si>
  <si>
    <t>M1301</t>
  </si>
  <si>
    <t>14312010</t>
  </si>
  <si>
    <t>M1701</t>
  </si>
  <si>
    <t>14312010</t>
  </si>
  <si>
    <t>M5103</t>
  </si>
  <si>
    <t>14312010</t>
  </si>
  <si>
    <t>M7503</t>
  </si>
  <si>
    <t>14312010</t>
  </si>
  <si>
    <t>N1701</t>
  </si>
  <si>
    <t>14312010</t>
  </si>
  <si>
    <t>N1802</t>
  </si>
  <si>
    <t>14312010</t>
  </si>
  <si>
    <t>P1701</t>
  </si>
  <si>
    <t>14312010</t>
  </si>
  <si>
    <t>B1101</t>
  </si>
  <si>
    <t>14312020</t>
  </si>
  <si>
    <t>B1407</t>
  </si>
  <si>
    <t>14312020</t>
  </si>
  <si>
    <t>B1701</t>
  </si>
  <si>
    <t>14312020</t>
  </si>
  <si>
    <t>B1702</t>
  </si>
  <si>
    <t>14312020</t>
  </si>
  <si>
    <t>B5345</t>
  </si>
  <si>
    <t>14312020</t>
  </si>
  <si>
    <t>M1201</t>
  </si>
  <si>
    <t>14312020</t>
  </si>
  <si>
    <t>M1701</t>
  </si>
  <si>
    <t>14312020</t>
  </si>
  <si>
    <t>N1201</t>
  </si>
  <si>
    <t>14312020</t>
  </si>
  <si>
    <t>N1701</t>
  </si>
  <si>
    <t>14312020</t>
  </si>
  <si>
    <t>N5345</t>
  </si>
  <si>
    <t>14312020</t>
  </si>
  <si>
    <t>P1201</t>
  </si>
  <si>
    <t>14312020</t>
  </si>
  <si>
    <t>P1407</t>
  </si>
  <si>
    <t>14312020</t>
  </si>
  <si>
    <t>P1701</t>
  </si>
  <si>
    <t>14312020</t>
  </si>
  <si>
    <t>B1101</t>
  </si>
  <si>
    <t>14312030</t>
  </si>
  <si>
    <t>B1407</t>
  </si>
  <si>
    <t>14312030</t>
  </si>
  <si>
    <t>B1501</t>
  </si>
  <si>
    <t>14312030</t>
  </si>
  <si>
    <t>B1701</t>
  </si>
  <si>
    <t>14312030</t>
  </si>
  <si>
    <t>B1702</t>
  </si>
  <si>
    <t>14312030</t>
  </si>
  <si>
    <t>B1801</t>
  </si>
  <si>
    <t>14312030</t>
  </si>
  <si>
    <t>B1802</t>
  </si>
  <si>
    <t>14312030</t>
  </si>
  <si>
    <t>B1803</t>
  </si>
  <si>
    <t>14312030</t>
  </si>
  <si>
    <t>M1101</t>
  </si>
  <si>
    <t>14312030</t>
  </si>
  <si>
    <t>M1407</t>
  </si>
  <si>
    <t>14312030</t>
  </si>
  <si>
    <t>M1501</t>
  </si>
  <si>
    <t>14312030</t>
  </si>
  <si>
    <t>M1701</t>
  </si>
  <si>
    <t>14312030</t>
  </si>
  <si>
    <t>N1101</t>
  </si>
  <si>
    <t>14312030</t>
  </si>
  <si>
    <t>N1407</t>
  </si>
  <si>
    <t>14312030</t>
  </si>
  <si>
    <t>N1501</t>
  </si>
  <si>
    <t>14312030</t>
  </si>
  <si>
    <t>N1701</t>
  </si>
  <si>
    <t>14312030</t>
  </si>
  <si>
    <t>P1407</t>
  </si>
  <si>
    <t>14312030</t>
  </si>
  <si>
    <t>P1501</t>
  </si>
  <si>
    <t>14312030</t>
  </si>
  <si>
    <t>P1701</t>
  </si>
  <si>
    <t>14312030</t>
  </si>
  <si>
    <t>B1101</t>
  </si>
  <si>
    <t>14312040</t>
  </si>
  <si>
    <t>B1103</t>
  </si>
  <si>
    <t>14312040</t>
  </si>
  <si>
    <t>B1201</t>
  </si>
  <si>
    <t>14312040</t>
  </si>
  <si>
    <t>B1301</t>
  </si>
  <si>
    <t>14312040</t>
  </si>
  <si>
    <t>B1304</t>
  </si>
  <si>
    <t>14312040</t>
  </si>
  <si>
    <t>B1406</t>
  </si>
  <si>
    <t>14312040</t>
  </si>
  <si>
    <t>B1407</t>
  </si>
  <si>
    <t>14312040</t>
  </si>
  <si>
    <t>B1501</t>
  </si>
  <si>
    <t>14312040</t>
  </si>
  <si>
    <t>B1701</t>
  </si>
  <si>
    <t>14312040</t>
  </si>
  <si>
    <t>B1702</t>
  </si>
  <si>
    <t>14312040</t>
  </si>
  <si>
    <t>B1801</t>
  </si>
  <si>
    <t>14312040</t>
  </si>
  <si>
    <t>B1802</t>
  </si>
  <si>
    <t>14312040</t>
  </si>
  <si>
    <t>B1803</t>
  </si>
  <si>
    <t>14312040</t>
  </si>
  <si>
    <t>B6101</t>
  </si>
  <si>
    <t>14312040</t>
  </si>
  <si>
    <t>B7201</t>
  </si>
  <si>
    <t>14312040</t>
  </si>
  <si>
    <t>M1101</t>
  </si>
  <si>
    <t>14312040</t>
  </si>
  <si>
    <t>M1103</t>
  </si>
  <si>
    <t>14312040</t>
  </si>
  <si>
    <t>M1301</t>
  </si>
  <si>
    <t>14312040</t>
  </si>
  <si>
    <t>M1407</t>
  </si>
  <si>
    <t>14312040</t>
  </si>
  <si>
    <t>M1501</t>
  </si>
  <si>
    <t>14312040</t>
  </si>
  <si>
    <t>M1701</t>
  </si>
  <si>
    <t>14312040</t>
  </si>
  <si>
    <t>M7105</t>
  </si>
  <si>
    <t>14312040</t>
  </si>
  <si>
    <t>M7503</t>
  </si>
  <si>
    <t>14312040</t>
  </si>
  <si>
    <t>M7532</t>
  </si>
  <si>
    <t>14312040</t>
  </si>
  <si>
    <t>N1701</t>
  </si>
  <si>
    <t>14312040</t>
  </si>
  <si>
    <t>N1801</t>
  </si>
  <si>
    <t>14312040</t>
  </si>
  <si>
    <t>N1802</t>
  </si>
  <si>
    <t>14312040</t>
  </si>
  <si>
    <t>P1701</t>
  </si>
  <si>
    <t>14312040</t>
  </si>
  <si>
    <t>B1407</t>
  </si>
  <si>
    <t>14312060</t>
  </si>
  <si>
    <t>B1701</t>
  </si>
  <si>
    <t>14312060</t>
  </si>
  <si>
    <t>B1702</t>
  </si>
  <si>
    <t>14312060</t>
  </si>
  <si>
    <t>M1701</t>
  </si>
  <si>
    <t>14312060</t>
  </si>
  <si>
    <t>N1701</t>
  </si>
  <si>
    <t>14312060</t>
  </si>
  <si>
    <t>P1501</t>
  </si>
  <si>
    <t>14312060</t>
  </si>
  <si>
    <t>P1701</t>
  </si>
  <si>
    <t>14312060</t>
  </si>
  <si>
    <r>
      <rPr>
        <b/>
        <sz val="10"/>
        <rFont val="Arial CE"/>
        <family val="2"/>
      </rPr>
      <t>Fyz</t>
    </r>
  </si>
  <si>
    <t>B1101</t>
  </si>
  <si>
    <t>143130</t>
  </si>
  <si>
    <t>B1103</t>
  </si>
  <si>
    <t>143130</t>
  </si>
  <si>
    <t>B1201</t>
  </si>
  <si>
    <t>143130</t>
  </si>
  <si>
    <t>B1406</t>
  </si>
  <si>
    <t>143130</t>
  </si>
  <si>
    <t>B1407</t>
  </si>
  <si>
    <t>143130</t>
  </si>
  <si>
    <t>B1409</t>
  </si>
  <si>
    <t>143130</t>
  </si>
  <si>
    <t>B1501</t>
  </si>
  <si>
    <t>143130</t>
  </si>
  <si>
    <t>B1701</t>
  </si>
  <si>
    <t>143130</t>
  </si>
  <si>
    <t>B1702</t>
  </si>
  <si>
    <t>143130</t>
  </si>
  <si>
    <t>B1801</t>
  </si>
  <si>
    <t>143130</t>
  </si>
  <si>
    <t>B1802</t>
  </si>
  <si>
    <t>143130</t>
  </si>
  <si>
    <t>B6101</t>
  </si>
  <si>
    <t>143130</t>
  </si>
  <si>
    <t>B7310</t>
  </si>
  <si>
    <t>143130</t>
  </si>
  <si>
    <t>B7401</t>
  </si>
  <si>
    <t>143130</t>
  </si>
  <si>
    <t>M1101</t>
  </si>
  <si>
    <t>143130</t>
  </si>
  <si>
    <t>M1103</t>
  </si>
  <si>
    <t>143130</t>
  </si>
  <si>
    <t>M1201</t>
  </si>
  <si>
    <t>143130</t>
  </si>
  <si>
    <t>M1301</t>
  </si>
  <si>
    <t>143130</t>
  </si>
  <si>
    <t>M1407</t>
  </si>
  <si>
    <t>143130</t>
  </si>
  <si>
    <t>M1501</t>
  </si>
  <si>
    <t>143130</t>
  </si>
  <si>
    <t>M1701</t>
  </si>
  <si>
    <t>143130</t>
  </si>
  <si>
    <t>M5103</t>
  </si>
  <si>
    <t>143130</t>
  </si>
  <si>
    <t>M7503</t>
  </si>
  <si>
    <t>143130</t>
  </si>
  <si>
    <t>N1201</t>
  </si>
  <si>
    <t>143130</t>
  </si>
  <si>
    <t>N1406</t>
  </si>
  <si>
    <t>143130</t>
  </si>
  <si>
    <t>N1407</t>
  </si>
  <si>
    <t>143130</t>
  </si>
  <si>
    <t>N1410</t>
  </si>
  <si>
    <t>143130</t>
  </si>
  <si>
    <t>N1411</t>
  </si>
  <si>
    <t>143130</t>
  </si>
  <si>
    <t>N1501</t>
  </si>
  <si>
    <t>143130</t>
  </si>
  <si>
    <t>N1701</t>
  </si>
  <si>
    <t>143130</t>
  </si>
  <si>
    <t>N1802</t>
  </si>
  <si>
    <t>143130</t>
  </si>
  <si>
    <t>P1101</t>
  </si>
  <si>
    <t>143130</t>
  </si>
  <si>
    <t>P1201</t>
  </si>
  <si>
    <t>143130</t>
  </si>
  <si>
    <t>P1301</t>
  </si>
  <si>
    <t>143130</t>
  </si>
  <si>
    <t>P1406</t>
  </si>
  <si>
    <t>143130</t>
  </si>
  <si>
    <t>P1407</t>
  </si>
  <si>
    <t>143130</t>
  </si>
  <si>
    <t>P1501</t>
  </si>
  <si>
    <t>143130</t>
  </si>
  <si>
    <t>P1701</t>
  </si>
  <si>
    <t>143130</t>
  </si>
  <si>
    <t>M1407</t>
  </si>
  <si>
    <t>14313040</t>
  </si>
  <si>
    <t>B1406</t>
  </si>
  <si>
    <t>14313060</t>
  </si>
  <si>
    <t>B1407</t>
  </si>
  <si>
    <t>14313060</t>
  </si>
  <si>
    <t>B1409</t>
  </si>
  <si>
    <t>14313060</t>
  </si>
  <si>
    <t>B1501</t>
  </si>
  <si>
    <t>14313060</t>
  </si>
  <si>
    <t>B1702</t>
  </si>
  <si>
    <t>14313060</t>
  </si>
  <si>
    <t>M1407</t>
  </si>
  <si>
    <t>14313060</t>
  </si>
  <si>
    <t>M1501</t>
  </si>
  <si>
    <t>14313060</t>
  </si>
  <si>
    <t>N1407</t>
  </si>
  <si>
    <t>14313060</t>
  </si>
  <si>
    <t>N1501</t>
  </si>
  <si>
    <t>14313060</t>
  </si>
  <si>
    <t>P1201</t>
  </si>
  <si>
    <t>14313060</t>
  </si>
  <si>
    <t>P1301</t>
  </si>
  <si>
    <t>14313060</t>
  </si>
  <si>
    <t>P1406</t>
  </si>
  <si>
    <t>14313060</t>
  </si>
  <si>
    <t>P1407</t>
  </si>
  <si>
    <t>14313060</t>
  </si>
  <si>
    <t>P1501</t>
  </si>
  <si>
    <t>14313060</t>
  </si>
  <si>
    <t>Chem</t>
  </si>
  <si>
    <t>B1407</t>
  </si>
  <si>
    <t>143140</t>
  </si>
  <si>
    <t>B1501</t>
  </si>
  <si>
    <t>143140</t>
  </si>
  <si>
    <t>M1407</t>
  </si>
  <si>
    <t>143140</t>
  </si>
  <si>
    <t>M1501</t>
  </si>
  <si>
    <t>143140</t>
  </si>
  <si>
    <t>P1501</t>
  </si>
  <si>
    <t>143140</t>
  </si>
  <si>
    <t>B1523</t>
  </si>
  <si>
    <t>143140</t>
  </si>
  <si>
    <t>N1523</t>
  </si>
  <si>
    <t>143140</t>
  </si>
  <si>
    <t>B1101</t>
  </si>
  <si>
    <t>14314002</t>
  </si>
  <si>
    <t>B1406</t>
  </si>
  <si>
    <t>14314002</t>
  </si>
  <si>
    <t>B1407</t>
  </si>
  <si>
    <t>14314002</t>
  </si>
  <si>
    <t>B1501</t>
  </si>
  <si>
    <t>14314002</t>
  </si>
  <si>
    <t>B1802</t>
  </si>
  <si>
    <t>14314002</t>
  </si>
  <si>
    <t>M1101</t>
  </si>
  <si>
    <t>14314002</t>
  </si>
  <si>
    <t>M1301</t>
  </si>
  <si>
    <t>14314002</t>
  </si>
  <si>
    <t>M1407</t>
  </si>
  <si>
    <t>14314002</t>
  </si>
  <si>
    <t>M1501</t>
  </si>
  <si>
    <t>14314002</t>
  </si>
  <si>
    <t>M1701</t>
  </si>
  <si>
    <t>14314002</t>
  </si>
  <si>
    <t>M1801</t>
  </si>
  <si>
    <t>14314002</t>
  </si>
  <si>
    <t>M5103</t>
  </si>
  <si>
    <t>14314002</t>
  </si>
  <si>
    <t>M7503</t>
  </si>
  <si>
    <t>14314002</t>
  </si>
  <si>
    <t>N1101</t>
  </si>
  <si>
    <t>14314002</t>
  </si>
  <si>
    <t>N1501</t>
  </si>
  <si>
    <t>14314002</t>
  </si>
  <si>
    <t>N1801</t>
  </si>
  <si>
    <t>14314002</t>
  </si>
  <si>
    <t>N1802</t>
  </si>
  <si>
    <t>14314002</t>
  </si>
  <si>
    <t>P1301</t>
  </si>
  <si>
    <t>14314002</t>
  </si>
  <si>
    <t>P1406</t>
  </si>
  <si>
    <t>14314002</t>
  </si>
  <si>
    <t>P1407</t>
  </si>
  <si>
    <t>14314002</t>
  </si>
  <si>
    <t>P1501</t>
  </si>
  <si>
    <t>14314002</t>
  </si>
  <si>
    <t>P1701</t>
  </si>
  <si>
    <t>14314002</t>
  </si>
  <si>
    <t>P1801</t>
  </si>
  <si>
    <t>14314002</t>
  </si>
  <si>
    <t>B1406</t>
  </si>
  <si>
    <t>14314010</t>
  </si>
  <si>
    <t>B1407</t>
  </si>
  <si>
    <t>14314010</t>
  </si>
  <si>
    <t>B1501</t>
  </si>
  <si>
    <t>14314010</t>
  </si>
  <si>
    <t>M1407</t>
  </si>
  <si>
    <t>14314010</t>
  </si>
  <si>
    <t>M1501</t>
  </si>
  <si>
    <t>14314010</t>
  </si>
  <si>
    <t>M1701</t>
  </si>
  <si>
    <t>14314010</t>
  </si>
  <si>
    <t>M7503</t>
  </si>
  <si>
    <t>14314010</t>
  </si>
  <si>
    <t>N1406</t>
  </si>
  <si>
    <t>14314010</t>
  </si>
  <si>
    <t>N1501</t>
  </si>
  <si>
    <t>14314010</t>
  </si>
  <si>
    <t>P1406</t>
  </si>
  <si>
    <t>14314010</t>
  </si>
  <si>
    <t>P1407</t>
  </si>
  <si>
    <t>14314010</t>
  </si>
  <si>
    <t>P1501</t>
  </si>
  <si>
    <t>14314010</t>
  </si>
  <si>
    <t>B1103</t>
  </si>
  <si>
    <t>14314020</t>
  </si>
  <si>
    <t>B1301</t>
  </si>
  <si>
    <t>14314020</t>
  </si>
  <si>
    <t>B1406</t>
  </si>
  <si>
    <t>14314020</t>
  </si>
  <si>
    <t>B1407</t>
  </si>
  <si>
    <t>14314020</t>
  </si>
  <si>
    <t>B1501</t>
  </si>
  <si>
    <t>14314020</t>
  </si>
  <si>
    <t>B1701</t>
  </si>
  <si>
    <t>14314020</t>
  </si>
  <si>
    <t>B1702</t>
  </si>
  <si>
    <t>14314020</t>
  </si>
  <si>
    <t>B7310</t>
  </si>
  <si>
    <t>14314020</t>
  </si>
  <si>
    <t>M1201</t>
  </si>
  <si>
    <t>14314020</t>
  </si>
  <si>
    <t>M1301</t>
  </si>
  <si>
    <t>14314020</t>
  </si>
  <si>
    <t>M1407</t>
  </si>
  <si>
    <t>14314020</t>
  </si>
  <si>
    <t>M1501</t>
  </si>
  <si>
    <t>14314020</t>
  </si>
  <si>
    <t>M5103</t>
  </si>
  <si>
    <t>14314020</t>
  </si>
  <si>
    <t>M7503</t>
  </si>
  <si>
    <t>14314020</t>
  </si>
  <si>
    <t>M7701</t>
  </si>
  <si>
    <t>14314020</t>
  </si>
  <si>
    <t>N1201</t>
  </si>
  <si>
    <t>14314020</t>
  </si>
  <si>
    <t>N1501</t>
  </si>
  <si>
    <t>14314020</t>
  </si>
  <si>
    <t>P1201</t>
  </si>
  <si>
    <t>14314020</t>
  </si>
  <si>
    <t>P1501</t>
  </si>
  <si>
    <t>14314020</t>
  </si>
  <si>
    <t>B1201</t>
  </si>
  <si>
    <t>14314030</t>
  </si>
  <si>
    <t>B1406</t>
  </si>
  <si>
    <t>14314030</t>
  </si>
  <si>
    <t>B1407</t>
  </si>
  <si>
    <t>14314030</t>
  </si>
  <si>
    <t>B1409</t>
  </si>
  <si>
    <t>14314030</t>
  </si>
  <si>
    <t>B1501</t>
  </si>
  <si>
    <t>14314030</t>
  </si>
  <si>
    <t>B1701</t>
  </si>
  <si>
    <t>14314030</t>
  </si>
  <si>
    <t>B1702</t>
  </si>
  <si>
    <t>14314030</t>
  </si>
  <si>
    <t>B1801</t>
  </si>
  <si>
    <t>14314030</t>
  </si>
  <si>
    <t>B7310</t>
  </si>
  <si>
    <t>14314030</t>
  </si>
  <si>
    <t>M1407</t>
  </si>
  <si>
    <t>14314030</t>
  </si>
  <si>
    <t>M1501</t>
  </si>
  <si>
    <t>14314030</t>
  </si>
  <si>
    <t>M1701</t>
  </si>
  <si>
    <t>14314030</t>
  </si>
  <si>
    <t>M5103</t>
  </si>
  <si>
    <t>14314030</t>
  </si>
  <si>
    <t>N1406</t>
  </si>
  <si>
    <t>14314030</t>
  </si>
  <si>
    <t>N1501</t>
  </si>
  <si>
    <t>14314030</t>
  </si>
  <si>
    <t>P1407</t>
  </si>
  <si>
    <t>14314030</t>
  </si>
  <si>
    <t>P1501</t>
  </si>
  <si>
    <t>14314030</t>
  </si>
  <si>
    <t>B1103</t>
  </si>
  <si>
    <t>14314040</t>
  </si>
  <si>
    <t>B1201</t>
  </si>
  <si>
    <t>14314040</t>
  </si>
  <si>
    <t>B1301</t>
  </si>
  <si>
    <t>14314040</t>
  </si>
  <si>
    <t>B1406</t>
  </si>
  <si>
    <t>14314040</t>
  </si>
  <si>
    <t>B1407</t>
  </si>
  <si>
    <t>14314040</t>
  </si>
  <si>
    <t>B1501</t>
  </si>
  <si>
    <t>14314040</t>
  </si>
  <si>
    <t>B1701</t>
  </si>
  <si>
    <t>14314040</t>
  </si>
  <si>
    <t>B1702</t>
  </si>
  <si>
    <t>14314040</t>
  </si>
  <si>
    <t>B7310</t>
  </si>
  <si>
    <t>14314040</t>
  </si>
  <si>
    <t>M1201</t>
  </si>
  <si>
    <t>14314040</t>
  </si>
  <si>
    <t>M1407</t>
  </si>
  <si>
    <t>14314040</t>
  </si>
  <si>
    <t>M1501</t>
  </si>
  <si>
    <t>14314040</t>
  </si>
  <si>
    <t>M7503</t>
  </si>
  <si>
    <t>14314040</t>
  </si>
  <si>
    <t>N1201</t>
  </si>
  <si>
    <t>14314040</t>
  </si>
  <si>
    <t>N1501</t>
  </si>
  <si>
    <t>14314040</t>
  </si>
  <si>
    <t>N6703</t>
  </si>
  <si>
    <t>14314040</t>
  </si>
  <si>
    <t>N6737</t>
  </si>
  <si>
    <t>14314040</t>
  </si>
  <si>
    <t>N7202</t>
  </si>
  <si>
    <t>14314040</t>
  </si>
  <si>
    <t>P1201</t>
  </si>
  <si>
    <t>14314040</t>
  </si>
  <si>
    <t>P1301</t>
  </si>
  <si>
    <t>14314040</t>
  </si>
  <si>
    <t>P1501</t>
  </si>
  <si>
    <t>14314040</t>
  </si>
  <si>
    <t>B1406</t>
  </si>
  <si>
    <t>14314050</t>
  </si>
  <si>
    <t>B1407</t>
  </si>
  <si>
    <t>14314050</t>
  </si>
  <si>
    <t>B1501</t>
  </si>
  <si>
    <t>14314050</t>
  </si>
  <si>
    <t>B1701</t>
  </si>
  <si>
    <t>14314050</t>
  </si>
  <si>
    <t>B1702</t>
  </si>
  <si>
    <t>14314050</t>
  </si>
  <si>
    <t>M1201</t>
  </si>
  <si>
    <t>14314050</t>
  </si>
  <si>
    <t>M1407</t>
  </si>
  <si>
    <t>14314050</t>
  </si>
  <si>
    <t>M1501</t>
  </si>
  <si>
    <t>14314050</t>
  </si>
  <si>
    <t>M1701</t>
  </si>
  <si>
    <t>14314050</t>
  </si>
  <si>
    <t>M7503</t>
  </si>
  <si>
    <t>14314050</t>
  </si>
  <si>
    <t>N1406</t>
  </si>
  <si>
    <t>14314050</t>
  </si>
  <si>
    <t>N1501</t>
  </si>
  <si>
    <t>14314050</t>
  </si>
  <si>
    <t>P1406</t>
  </si>
  <si>
    <t>14314050</t>
  </si>
  <si>
    <t>P1407</t>
  </si>
  <si>
    <t>14314050</t>
  </si>
  <si>
    <t>P1501</t>
  </si>
  <si>
    <t>14314050</t>
  </si>
  <si>
    <t>P1701</t>
  </si>
  <si>
    <t>14314050</t>
  </si>
  <si>
    <t>B1406</t>
  </si>
  <si>
    <t>14314060</t>
  </si>
  <si>
    <t>B1407</t>
  </si>
  <si>
    <t>14314060</t>
  </si>
  <si>
    <t>B1501</t>
  </si>
  <si>
    <t>14314060</t>
  </si>
  <si>
    <t>B1701</t>
  </si>
  <si>
    <t>14314060</t>
  </si>
  <si>
    <t>B1801</t>
  </si>
  <si>
    <t>14314060</t>
  </si>
  <si>
    <t>B6101</t>
  </si>
  <si>
    <t>14314060</t>
  </si>
  <si>
    <t>B7310</t>
  </si>
  <si>
    <t>14314060</t>
  </si>
  <si>
    <t>M1407</t>
  </si>
  <si>
    <t>14314060</t>
  </si>
  <si>
    <t>M1501</t>
  </si>
  <si>
    <t>14314060</t>
  </si>
  <si>
    <t>M1701</t>
  </si>
  <si>
    <t>14314060</t>
  </si>
  <si>
    <t>M5103</t>
  </si>
  <si>
    <t>14314060</t>
  </si>
  <si>
    <t>M7503</t>
  </si>
  <si>
    <t>14314060</t>
  </si>
  <si>
    <t>M7701</t>
  </si>
  <si>
    <t>14314060</t>
  </si>
  <si>
    <t>N1406</t>
  </si>
  <si>
    <t>14314060</t>
  </si>
  <si>
    <t>N1407</t>
  </si>
  <si>
    <t>14314060</t>
  </si>
  <si>
    <t>N1501</t>
  </si>
  <si>
    <t>14314060</t>
  </si>
  <si>
    <t>P1406</t>
  </si>
  <si>
    <t>14314060</t>
  </si>
  <si>
    <t>P1407</t>
  </si>
  <si>
    <t>14314060</t>
  </si>
  <si>
    <t>P1501</t>
  </si>
  <si>
    <t>14314060</t>
  </si>
  <si>
    <t>P1701</t>
  </si>
  <si>
    <t>14314060</t>
  </si>
  <si>
    <t>B1103</t>
  </si>
  <si>
    <t>14314070</t>
  </si>
  <si>
    <t>B1407</t>
  </si>
  <si>
    <t>14314070</t>
  </si>
  <si>
    <t>B1501</t>
  </si>
  <si>
    <t>14314070</t>
  </si>
  <si>
    <t>B1701</t>
  </si>
  <si>
    <t>14314070</t>
  </si>
  <si>
    <t>B1702</t>
  </si>
  <si>
    <t>14314070</t>
  </si>
  <si>
    <t>B5345</t>
  </si>
  <si>
    <t>14314070</t>
  </si>
  <si>
    <t>B7105</t>
  </si>
  <si>
    <t>14314070</t>
  </si>
  <si>
    <t>B7201</t>
  </si>
  <si>
    <t>14314070</t>
  </si>
  <si>
    <t>M1407</t>
  </si>
  <si>
    <t>14314070</t>
  </si>
  <si>
    <t>M1501</t>
  </si>
  <si>
    <t>14314070</t>
  </si>
  <si>
    <t>M1701</t>
  </si>
  <si>
    <t>14314070</t>
  </si>
  <si>
    <t>M1801</t>
  </si>
  <si>
    <t>14314070</t>
  </si>
  <si>
    <t>M5103</t>
  </si>
  <si>
    <t>14314070</t>
  </si>
  <si>
    <t>M5104</t>
  </si>
  <si>
    <t>14314070</t>
  </si>
  <si>
    <t>M7201</t>
  </si>
  <si>
    <t>14314070</t>
  </si>
  <si>
    <t>N7201</t>
  </si>
  <si>
    <t>14314070</t>
  </si>
  <si>
    <t>P1201</t>
  </si>
  <si>
    <t>14314070</t>
  </si>
  <si>
    <t>P1501</t>
  </si>
  <si>
    <t>14314070</t>
  </si>
  <si>
    <t>B1406</t>
  </si>
  <si>
    <t>14314080</t>
  </si>
  <si>
    <t>B1501</t>
  </si>
  <si>
    <t>14314080</t>
  </si>
  <si>
    <t>M1407</t>
  </si>
  <si>
    <t>14314080</t>
  </si>
  <si>
    <t>M1501</t>
  </si>
  <si>
    <t>14314080</t>
  </si>
  <si>
    <t>M1701</t>
  </si>
  <si>
    <t>14314080</t>
  </si>
  <si>
    <t>N1406</t>
  </si>
  <si>
    <t>14314080</t>
  </si>
  <si>
    <t>N1407</t>
  </si>
  <si>
    <t>14314080</t>
  </si>
  <si>
    <t>N1501</t>
  </si>
  <si>
    <t>14314080</t>
  </si>
  <si>
    <t>N1701</t>
  </si>
  <si>
    <t>14314080</t>
  </si>
  <si>
    <t>P1406</t>
  </si>
  <si>
    <t>14314080</t>
  </si>
  <si>
    <t>P1407</t>
  </si>
  <si>
    <t>14314080</t>
  </si>
  <si>
    <t>P1501</t>
  </si>
  <si>
    <t>14314080</t>
  </si>
  <si>
    <t>P1701</t>
  </si>
  <si>
    <t>14314080</t>
  </si>
  <si>
    <t>Biol</t>
  </si>
  <si>
    <t>N1304</t>
  </si>
  <si>
    <t>B1101</t>
  </si>
  <si>
    <t>14315010</t>
  </si>
  <si>
    <t>B1103</t>
  </si>
  <si>
    <t>14315010</t>
  </si>
  <si>
    <t>B1201</t>
  </si>
  <si>
    <t>14315010</t>
  </si>
  <si>
    <t>B1301</t>
  </si>
  <si>
    <t>14315010</t>
  </si>
  <si>
    <t>B1304</t>
  </si>
  <si>
    <t>14315010</t>
  </si>
  <si>
    <t>B1305</t>
  </si>
  <si>
    <t>14315010</t>
  </si>
  <si>
    <t>B1407</t>
  </si>
  <si>
    <t>14315010</t>
  </si>
  <si>
    <t>B1501</t>
  </si>
  <si>
    <t>14315010</t>
  </si>
  <si>
    <t>B1701</t>
  </si>
  <si>
    <t>14315010</t>
  </si>
  <si>
    <t>B1702</t>
  </si>
  <si>
    <t>14315010</t>
  </si>
  <si>
    <t>B6101</t>
  </si>
  <si>
    <t>14315010</t>
  </si>
  <si>
    <t>B7310</t>
  </si>
  <si>
    <t>14315010</t>
  </si>
  <si>
    <t>M1201</t>
  </si>
  <si>
    <t>14315010</t>
  </si>
  <si>
    <t>M1301</t>
  </si>
  <si>
    <t>14315010</t>
  </si>
  <si>
    <t>M1407</t>
  </si>
  <si>
    <t>14315010</t>
  </si>
  <si>
    <t>M1501</t>
  </si>
  <si>
    <t>14315010</t>
  </si>
  <si>
    <t>N1201</t>
  </si>
  <si>
    <t>14315010</t>
  </si>
  <si>
    <t>N6703</t>
  </si>
  <si>
    <t>14315010</t>
  </si>
  <si>
    <t>N6737</t>
  </si>
  <si>
    <t>14315010</t>
  </si>
  <si>
    <t>N7105</t>
  </si>
  <si>
    <t>14315010</t>
  </si>
  <si>
    <t>P1201</t>
  </si>
  <si>
    <t>14315010</t>
  </si>
  <si>
    <t>P1301</t>
  </si>
  <si>
    <t>14315010</t>
  </si>
  <si>
    <t>P1407</t>
  </si>
  <si>
    <t>14315010</t>
  </si>
  <si>
    <t>P1501</t>
  </si>
  <si>
    <t>14315010</t>
  </si>
  <si>
    <t>P7105</t>
  </si>
  <si>
    <t>14315010</t>
  </si>
  <si>
    <t>B1101</t>
  </si>
  <si>
    <t>14315030</t>
  </si>
  <si>
    <t>B1201</t>
  </si>
  <si>
    <t>14315030</t>
  </si>
  <si>
    <t>B1301</t>
  </si>
  <si>
    <t>14315030</t>
  </si>
  <si>
    <t>B1304</t>
  </si>
  <si>
    <t>14315030</t>
  </si>
  <si>
    <t>B1305</t>
  </si>
  <si>
    <t>14315030</t>
  </si>
  <si>
    <t>B1407</t>
  </si>
  <si>
    <t>14315030</t>
  </si>
  <si>
    <t>B1501</t>
  </si>
  <si>
    <t>14315030</t>
  </si>
  <si>
    <t>B1701</t>
  </si>
  <si>
    <t>14315030</t>
  </si>
  <si>
    <t>B1702</t>
  </si>
  <si>
    <t>14315030</t>
  </si>
  <si>
    <t>B1802</t>
  </si>
  <si>
    <t>14315030</t>
  </si>
  <si>
    <t>B7310</t>
  </si>
  <si>
    <t>14315030</t>
  </si>
  <si>
    <t>M1101</t>
  </si>
  <si>
    <t>14315030</t>
  </si>
  <si>
    <t>M1103</t>
  </si>
  <si>
    <t>14315030</t>
  </si>
  <si>
    <t>M1201</t>
  </si>
  <si>
    <t>14315030</t>
  </si>
  <si>
    <t>M1301</t>
  </si>
  <si>
    <t>14315030</t>
  </si>
  <si>
    <t>M1501</t>
  </si>
  <si>
    <t>14315030</t>
  </si>
  <si>
    <t>M6202</t>
  </si>
  <si>
    <t>14315030</t>
  </si>
  <si>
    <t>N1501</t>
  </si>
  <si>
    <t>14315030</t>
  </si>
  <si>
    <t>N1801</t>
  </si>
  <si>
    <t>14315030</t>
  </si>
  <si>
    <t>P1301</t>
  </si>
  <si>
    <t>14315030</t>
  </si>
  <si>
    <t>P1407</t>
  </si>
  <si>
    <t>14315030</t>
  </si>
  <si>
    <t>B1201</t>
  </si>
  <si>
    <t>14315040</t>
  </si>
  <si>
    <t>B1702</t>
  </si>
  <si>
    <t>14315040</t>
  </si>
  <si>
    <r>
      <rPr>
        <b/>
        <sz val="10"/>
        <rFont val="Arial CE"/>
        <family val="2"/>
      </rPr>
      <t>VoZ</t>
    </r>
  </si>
  <si>
    <t>B1101</t>
  </si>
  <si>
    <t>14319840</t>
  </si>
  <si>
    <t>B1201</t>
  </si>
  <si>
    <t>14319840</t>
  </si>
  <si>
    <t>B1304</t>
  </si>
  <si>
    <t>14319840</t>
  </si>
  <si>
    <t>B1406</t>
  </si>
  <si>
    <t>14319840</t>
  </si>
  <si>
    <t>B1407</t>
  </si>
  <si>
    <t>14319840</t>
  </si>
  <si>
    <t>B1501</t>
  </si>
  <si>
    <t>14319840</t>
  </si>
  <si>
    <t>B1701</t>
  </si>
  <si>
    <t>14319840</t>
  </si>
  <si>
    <t>B1702</t>
  </si>
  <si>
    <t>14319840</t>
  </si>
  <si>
    <t>B1801</t>
  </si>
  <si>
    <t>14319840</t>
  </si>
  <si>
    <t>B7201</t>
  </si>
  <si>
    <t>14319840</t>
  </si>
  <si>
    <t>M1101</t>
  </si>
  <si>
    <t>14319840</t>
  </si>
  <si>
    <t>M1201</t>
  </si>
  <si>
    <t>14319840</t>
  </si>
  <si>
    <t>M1301</t>
  </si>
  <si>
    <t>14319840</t>
  </si>
  <si>
    <t>M1407</t>
  </si>
  <si>
    <t>14319840</t>
  </si>
  <si>
    <t>M1501</t>
  </si>
  <si>
    <t>14319840</t>
  </si>
  <si>
    <t>M1701</t>
  </si>
  <si>
    <t>14319840</t>
  </si>
  <si>
    <t>N1501</t>
  </si>
  <si>
    <t>14319840</t>
  </si>
  <si>
    <t>P1301</t>
  </si>
  <si>
    <t>14319840</t>
  </si>
  <si>
    <r>
      <rPr>
        <b/>
        <sz val="10"/>
        <rFont val="Arial CE"/>
        <family val="0"/>
      </rPr>
      <t>Úknih</t>
    </r>
  </si>
  <si>
    <t>MU</t>
  </si>
  <si>
    <t>P6201</t>
  </si>
  <si>
    <t>P6202</t>
  </si>
  <si>
    <t>Celkem Kreditové body</t>
  </si>
  <si>
    <t>Celkem kredity</t>
  </si>
  <si>
    <t>tis. Kč celkem</t>
  </si>
  <si>
    <t>Peníze dle rozpočtu</t>
  </si>
  <si>
    <r>
      <rPr>
        <sz val="10"/>
        <rFont val="Arial CE"/>
        <family val="0"/>
      </rPr>
      <t>Kreditové body 200</t>
    </r>
  </si>
  <si>
    <t>Kredity 2004</t>
  </si>
  <si>
    <t>Peníze 200 Kč/bod</t>
  </si>
  <si>
    <t>Hypoteticky pouze podle kreditů</t>
  </si>
  <si>
    <t>Kč/kred. bod</t>
  </si>
  <si>
    <t>Dělení kreditů podle příslušnosti studentů do Bc, Mgr., nav. Mgr, nebo Ph.D. programu</t>
  </si>
  <si>
    <t>1431 Přírodovědecká fakulta</t>
  </si>
  <si>
    <t>143110 Matematická sekce</t>
  </si>
  <si>
    <t>14311010 Katedra matematické analýzy</t>
  </si>
  <si>
    <t>14311020 Katedra algebry a geometrie</t>
  </si>
  <si>
    <t>14311030 Katedra matematiky</t>
  </si>
  <si>
    <t>14311040 Katedra aplikované matematiky</t>
  </si>
  <si>
    <t>143120 Fyzikální sekce</t>
  </si>
  <si>
    <t>14312010 Katedra obecné fyziky</t>
  </si>
  <si>
    <t>14312020 Ústav fyziky kondenzovaných látek</t>
  </si>
  <si>
    <t>14312030 Katedra fyzikální elektroniky</t>
  </si>
  <si>
    <t>14312040 Ústav teoretické fyziky a astrofyziky</t>
  </si>
  <si>
    <t>14312060 Biofyzikální centrum</t>
  </si>
  <si>
    <t>143130 Chemická sekce</t>
  </si>
  <si>
    <t>14313060 Výzkumné centrum pro chemii životního prostředí a ekotoxikologii</t>
  </si>
  <si>
    <t>14313080 Laboratoř NMR spektroskopie</t>
  </si>
  <si>
    <t>143140 Biologická sekce</t>
  </si>
  <si>
    <t>14314010 Ústav experimentální biologie</t>
  </si>
  <si>
    <t>14314020 Ústav botaniky a zoologie</t>
  </si>
  <si>
    <t>14314070 Ústav antropologie</t>
  </si>
  <si>
    <t>14315010 Ústav geologických věd</t>
  </si>
  <si>
    <t>14315030 Geografický ústav</t>
  </si>
  <si>
    <t>14315040 Ústav fyziky Země</t>
  </si>
  <si>
    <t>14319396 Oddělení CJV na PřF</t>
  </si>
  <si>
    <t>14319840 Ústřední knihovna</t>
  </si>
  <si>
    <t>podzim 2005</t>
  </si>
  <si>
    <t>14313050 Katedra biochemie</t>
  </si>
  <si>
    <t>jaro 2005</t>
  </si>
  <si>
    <t>2005/2004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</si>
</sst>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00000"/>
    <numFmt numFmtId="166" formatCode="0.000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</numFmts>
  <fonts count="14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.7"/>
      <name val="Albany;Arial;Helvetica;Lucida;G"/>
      <family val="5"/>
    </font>
    <font>
      <sz val="13.6"/>
      <name val="Albany;Arial;Helvetica;Lucida;G"/>
      <family val="5"/>
    </font>
    <font>
      <sz val="25.3"/>
      <name val="Albany;Arial;Helvetica;Lucida;G"/>
      <family val="5"/>
    </font>
    <font>
      <i/>
      <sz val="10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/>
    </xf>
    <xf numFmtId="10" fontId="0" fillId="0" borderId="0" xfId="0" applyNumberFormat="1" applyFont="1" applyBorder="1" applyAlignment="1">
      <alignment/>
    </xf>
    <xf numFmtId="0" fontId="2" fillId="2" borderId="5" xfId="0" applyFont="1" applyFill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4" fillId="2" borderId="5" xfId="0" applyFont="1" applyFill="1" applyBorder="1" applyAlignment="1">
      <alignment wrapText="1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/>
    </xf>
    <xf numFmtId="10" fontId="5" fillId="0" borderId="0" xfId="0" applyNumberFormat="1" applyFont="1" applyBorder="1" applyAlignment="1">
      <alignment/>
    </xf>
    <xf numFmtId="0" fontId="4" fillId="2" borderId="8" xfId="0" applyFont="1" applyFill="1" applyBorder="1" applyAlignment="1">
      <alignment wrapText="1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2" borderId="6" xfId="0" applyFont="1" applyFill="1" applyBorder="1" applyAlignment="1">
      <alignment wrapText="1"/>
    </xf>
    <xf numFmtId="0" fontId="2" fillId="0" borderId="6" xfId="0" applyFont="1" applyBorder="1" applyAlignment="1">
      <alignment/>
    </xf>
    <xf numFmtId="0" fontId="4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wrapText="1"/>
    </xf>
    <xf numFmtId="0" fontId="0" fillId="2" borderId="12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2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17" xfId="0" applyNumberFormat="1" applyBorder="1" applyAlignment="1">
      <alignment/>
    </xf>
    <xf numFmtId="1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6" fontId="2" fillId="0" borderId="17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6" fontId="2" fillId="0" borderId="17" xfId="0" applyNumberFormat="1" applyFont="1" applyBorder="1" applyAlignment="1">
      <alignment/>
    </xf>
    <xf numFmtId="1" fontId="0" fillId="0" borderId="0" xfId="0" applyNumberFormat="1" applyBorder="1" applyAlignment="1">
      <alignment horizontal="left"/>
    </xf>
    <xf numFmtId="1" fontId="2" fillId="0" borderId="0" xfId="0" applyNumberFormat="1" applyFont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2" fillId="0" borderId="20" xfId="0" applyNumberFormat="1" applyFont="1" applyBorder="1" applyAlignment="1">
      <alignment/>
    </xf>
    <xf numFmtId="166" fontId="2" fillId="0" borderId="2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1" fontId="10" fillId="0" borderId="20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/>
    </xf>
    <xf numFmtId="1" fontId="10" fillId="0" borderId="20" xfId="0" applyNumberFormat="1" applyFont="1" applyBorder="1" applyAlignment="1">
      <alignment/>
    </xf>
    <xf numFmtId="1" fontId="11" fillId="0" borderId="21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12" fillId="4" borderId="6" xfId="19" applyFont="1" applyFill="1" applyBorder="1" applyAlignment="1">
      <alignment horizontal="center"/>
      <protection/>
    </xf>
    <xf numFmtId="0" fontId="12" fillId="0" borderId="22" xfId="19" applyFont="1" applyFill="1" applyBorder="1" applyAlignment="1">
      <alignment horizontal="right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19" applyFont="1" applyFill="1" applyBorder="1" applyAlignment="1">
      <alignment horizontal="right" wrapText="1"/>
      <protection/>
    </xf>
    <xf numFmtId="0" fontId="0" fillId="2" borderId="0" xfId="0" applyFont="1" applyFill="1" applyBorder="1" applyAlignment="1">
      <alignment wrapText="1"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2" borderId="6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Kreditove bod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30" b="0" i="0" u="none" baseline="0"/>
              <a:t>Kredity sekce 2002-2004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Kredity_sekce!$A$18</c:f>
              <c:strCache>
                <c:ptCount val="1"/>
                <c:pt idx="0">
                  <c:v>143110 Matematická sekce</c:v>
                </c:pt>
              </c:strCache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Kredity_sekce!$B$16:$E$16</c:f>
              <c:numCache>
                <c:ptCount val="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</c:numCache>
            </c:numRef>
          </c:cat>
          <c:val>
            <c:numRef>
              <c:f>Kredity_sekce!$B$18:$E$18</c:f>
              <c:numCache>
                <c:ptCount val="4"/>
                <c:pt idx="0">
                  <c:v>32991</c:v>
                </c:pt>
                <c:pt idx="1">
                  <c:v>26364</c:v>
                </c:pt>
                <c:pt idx="2">
                  <c:v>25494</c:v>
                </c:pt>
                <c:pt idx="3">
                  <c:v>26233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Kredity_sekce!$A$19</c:f>
              <c:strCache>
                <c:ptCount val="1"/>
                <c:pt idx="0">
                  <c:v>143120 Fyzikální sekce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Kredity_sekce!$B$16:$E$16</c:f>
              <c:numCache>
                <c:ptCount val="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</c:numCache>
            </c:numRef>
          </c:cat>
          <c:val>
            <c:numRef>
              <c:f>Kredity_sekce!$B$19:$E$19</c:f>
              <c:numCache>
                <c:ptCount val="4"/>
                <c:pt idx="0">
                  <c:v>9822</c:v>
                </c:pt>
                <c:pt idx="1">
                  <c:v>10238</c:v>
                </c:pt>
                <c:pt idx="2">
                  <c:v>13583</c:v>
                </c:pt>
                <c:pt idx="3">
                  <c:v>15384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Kredity_sekce!$A$20</c:f>
              <c:strCache>
                <c:ptCount val="1"/>
                <c:pt idx="0">
                  <c:v>143130 Chemická sekce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Kredity_sekce!$B$16:$E$16</c:f>
              <c:numCache>
                <c:ptCount val="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</c:numCache>
            </c:numRef>
          </c:cat>
          <c:val>
            <c:numRef>
              <c:f>Kredity_sekce!$B$20:$E$20</c:f>
              <c:numCache>
                <c:ptCount val="4"/>
                <c:pt idx="0">
                  <c:v>27993</c:v>
                </c:pt>
                <c:pt idx="1">
                  <c:v>28645</c:v>
                </c:pt>
                <c:pt idx="2">
                  <c:v>27801</c:v>
                </c:pt>
                <c:pt idx="3">
                  <c:v>32055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Kredity_sekce!$A$21</c:f>
              <c:strCache>
                <c:ptCount val="1"/>
                <c:pt idx="0">
                  <c:v>143140 Biologická sekce</c:v>
                </c:pt>
              </c:strCache>
            </c:strRef>
          </c:tx>
          <c:spPr>
            <a:ln w="3175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Kredity_sekce!$B$16:$E$16</c:f>
              <c:numCache>
                <c:ptCount val="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</c:numCache>
            </c:numRef>
          </c:cat>
          <c:val>
            <c:numRef>
              <c:f>Kredity_sekce!$B$21:$E$21</c:f>
              <c:numCache>
                <c:ptCount val="4"/>
                <c:pt idx="0">
                  <c:v>31219</c:v>
                </c:pt>
                <c:pt idx="1">
                  <c:v>32832</c:v>
                </c:pt>
                <c:pt idx="2">
                  <c:v>33618</c:v>
                </c:pt>
                <c:pt idx="3">
                  <c:v>35709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Kredity_sekce!$A$22</c:f>
              <c:strCache>
                <c:ptCount val="1"/>
                <c:pt idx="0">
                  <c:v>143150 Sekce Vědy o Zemi</c:v>
                </c:pt>
              </c:strCache>
            </c:strRef>
          </c:tx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6600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Kredity_sekce!$B$16:$E$16</c:f>
              <c:numCache>
                <c:ptCount val="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</c:numCache>
            </c:numRef>
          </c:cat>
          <c:val>
            <c:numRef>
              <c:f>Kredity_sekce!$B$22:$E$22</c:f>
              <c:numCache>
                <c:ptCount val="4"/>
                <c:pt idx="0">
                  <c:v>26872</c:v>
                </c:pt>
                <c:pt idx="1">
                  <c:v>27612</c:v>
                </c:pt>
                <c:pt idx="2">
                  <c:v>28122</c:v>
                </c:pt>
                <c:pt idx="3">
                  <c:v>29658</c:v>
                </c:pt>
              </c:numCache>
            </c:numRef>
          </c:val>
          <c:smooth val="0"/>
        </c:ser>
        <c:marker val="1"/>
        <c:axId val="14090718"/>
        <c:axId val="59707599"/>
      </c:lineChart>
      <c:catAx>
        <c:axId val="14090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60" b="0" i="0" u="none" baseline="0"/>
            </a:pPr>
          </a:p>
        </c:txPr>
        <c:crossAx val="59707599"/>
        <c:crossesAt val="0"/>
        <c:auto val="1"/>
        <c:lblOffset val="100"/>
        <c:noMultiLvlLbl val="0"/>
      </c:catAx>
      <c:valAx>
        <c:axId val="59707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60" b="0" i="0" u="none" baseline="0"/>
            </a:pPr>
          </a:p>
        </c:txPr>
        <c:crossAx val="14090718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7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9</xdr:col>
      <xdr:colOff>847725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0" y="123825"/>
        <a:ext cx="86487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8" sqref="A18"/>
    </sheetView>
  </sheetViews>
  <sheetFormatPr defaultColWidth="9.00390625" defaultRowHeight="12.75"/>
  <cols>
    <col min="1" max="1" width="52.75390625" style="1" customWidth="1"/>
    <col min="2" max="2" width="9.00390625" style="2" customWidth="1"/>
    <col min="3" max="3" width="12.25390625" style="2" customWidth="1"/>
    <col min="4" max="4" width="9.00390625" style="2" customWidth="1"/>
    <col min="5" max="5" width="12.25390625" style="2" customWidth="1"/>
    <col min="6" max="6" width="9.00390625" style="2" customWidth="1"/>
    <col min="7" max="7" width="12.25390625" style="2" customWidth="1"/>
    <col min="8" max="8" width="9.00390625" style="2" customWidth="1"/>
    <col min="9" max="11" width="12.625" style="2" customWidth="1"/>
    <col min="12" max="13" width="10.125" style="2" customWidth="1"/>
    <col min="14" max="14" width="9.375" style="2" customWidth="1"/>
    <col min="15" max="16384" width="9.00390625" style="2" customWidth="1"/>
  </cols>
  <sheetData>
    <row r="1" ht="12.75" customHeight="1">
      <c r="A1" s="3" t="s">
        <v>0</v>
      </c>
    </row>
    <row r="2" spans="2:16" s="1" customFormat="1" ht="12.75" customHeight="1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1613</v>
      </c>
      <c r="K2" s="1" t="s">
        <v>1611</v>
      </c>
      <c r="L2" s="1" t="s">
        <v>9</v>
      </c>
      <c r="M2" s="1" t="s">
        <v>1614</v>
      </c>
      <c r="N2" s="1" t="s">
        <v>10</v>
      </c>
      <c r="O2" s="1" t="s">
        <v>11</v>
      </c>
      <c r="P2" s="1" t="s">
        <v>12</v>
      </c>
    </row>
    <row r="3" spans="1:16" ht="20.25" customHeight="1">
      <c r="A3" s="4" t="s">
        <v>13</v>
      </c>
      <c r="B3" s="5">
        <v>64844</v>
      </c>
      <c r="C3" s="5">
        <v>77177</v>
      </c>
      <c r="D3" s="5">
        <v>65254</v>
      </c>
      <c r="E3" s="5">
        <v>67313</v>
      </c>
      <c r="F3" s="5">
        <v>60737</v>
      </c>
      <c r="G3" s="6">
        <v>68233</v>
      </c>
      <c r="H3" s="7">
        <v>61606</v>
      </c>
      <c r="I3" s="8">
        <v>72381</v>
      </c>
      <c r="J3" s="98">
        <v>63615</v>
      </c>
      <c r="K3" s="98">
        <v>80415</v>
      </c>
      <c r="L3" s="2">
        <f aca="true" t="shared" si="0" ref="L3:M10">(H3+I3)/(F3+G3)</f>
        <v>1.038900519500659</v>
      </c>
      <c r="M3" s="2">
        <f>(K3+J3)/(I3+H3)</f>
        <v>1.0749550329509578</v>
      </c>
      <c r="N3" s="9">
        <f>(K3+J3)/($K$3+$J$3)</f>
        <v>1</v>
      </c>
      <c r="O3" s="2">
        <v>138370</v>
      </c>
      <c r="P3" s="9">
        <f aca="true" t="shared" si="1" ref="P3:P8">O3/$O$3</f>
        <v>1</v>
      </c>
    </row>
    <row r="4" spans="1:16" ht="12.75" customHeight="1">
      <c r="A4" s="10" t="s">
        <v>14</v>
      </c>
      <c r="B4" s="11">
        <v>19382</v>
      </c>
      <c r="C4" s="11">
        <v>29386</v>
      </c>
      <c r="D4" s="11">
        <v>18581</v>
      </c>
      <c r="E4" s="11">
        <v>14410</v>
      </c>
      <c r="F4" s="11">
        <v>11478</v>
      </c>
      <c r="G4" s="2">
        <v>14886</v>
      </c>
      <c r="H4" s="2">
        <v>11331</v>
      </c>
      <c r="I4" s="12">
        <v>14163</v>
      </c>
      <c r="J4" s="2">
        <v>10667</v>
      </c>
      <c r="K4" s="2">
        <v>15566</v>
      </c>
      <c r="L4" s="2">
        <f t="shared" si="0"/>
        <v>0.9670004551661356</v>
      </c>
      <c r="M4" s="2">
        <f aca="true" t="shared" si="2" ref="M4:M10">(K4+J4)/(I4+H4)</f>
        <v>1.0289872126774928</v>
      </c>
      <c r="N4" s="9">
        <f aca="true" t="shared" si="3" ref="N4:N10">(K4+J4)/($K$3+$J$3)</f>
        <v>0.1821356661806568</v>
      </c>
      <c r="O4" s="2">
        <v>27799</v>
      </c>
      <c r="P4" s="9">
        <f t="shared" si="1"/>
        <v>0.20090337500903374</v>
      </c>
    </row>
    <row r="5" spans="1:16" ht="12.75" customHeight="1">
      <c r="A5" s="10" t="s">
        <v>15</v>
      </c>
      <c r="B5" s="11">
        <v>4775</v>
      </c>
      <c r="C5" s="11">
        <v>5438</v>
      </c>
      <c r="D5" s="11">
        <v>4878</v>
      </c>
      <c r="E5" s="11">
        <v>4944</v>
      </c>
      <c r="F5" s="11">
        <v>4221</v>
      </c>
      <c r="G5" s="2">
        <v>6017</v>
      </c>
      <c r="H5" s="2">
        <v>5902</v>
      </c>
      <c r="I5" s="12">
        <v>7681</v>
      </c>
      <c r="J5" s="2">
        <v>6559</v>
      </c>
      <c r="K5" s="2">
        <v>8825</v>
      </c>
      <c r="L5" s="2">
        <f t="shared" si="0"/>
        <v>1.326723969525298</v>
      </c>
      <c r="M5" s="2">
        <f t="shared" si="2"/>
        <v>1.1325922108518</v>
      </c>
      <c r="N5" s="9">
        <f t="shared" si="3"/>
        <v>0.10681108102478651</v>
      </c>
      <c r="O5" s="2">
        <v>14396</v>
      </c>
      <c r="P5" s="9">
        <f t="shared" si="1"/>
        <v>0.10403989304039893</v>
      </c>
    </row>
    <row r="6" spans="1:16" ht="12.75" customHeight="1">
      <c r="A6" s="10" t="s">
        <v>16</v>
      </c>
      <c r="B6" s="11">
        <v>12662</v>
      </c>
      <c r="C6" s="11">
        <v>14507</v>
      </c>
      <c r="D6" s="11">
        <v>12634</v>
      </c>
      <c r="E6" s="11">
        <v>15359</v>
      </c>
      <c r="F6" s="11">
        <v>13451</v>
      </c>
      <c r="G6" s="2">
        <v>15194</v>
      </c>
      <c r="H6" s="2">
        <v>12782</v>
      </c>
      <c r="I6" s="12">
        <v>15019</v>
      </c>
      <c r="J6" s="2">
        <v>14559</v>
      </c>
      <c r="K6" s="2">
        <v>17496</v>
      </c>
      <c r="L6" s="2">
        <f t="shared" si="0"/>
        <v>0.9705358701344039</v>
      </c>
      <c r="M6" s="2">
        <f t="shared" si="2"/>
        <v>1.1530160785583252</v>
      </c>
      <c r="N6" s="9">
        <f t="shared" si="3"/>
        <v>0.22255780045823786</v>
      </c>
      <c r="O6" s="2">
        <v>29326</v>
      </c>
      <c r="P6" s="9">
        <f t="shared" si="1"/>
        <v>0.21193900411939004</v>
      </c>
    </row>
    <row r="7" spans="1:16" ht="12.75" customHeight="1">
      <c r="A7" s="10" t="s">
        <v>17</v>
      </c>
      <c r="B7" s="11">
        <v>14052</v>
      </c>
      <c r="C7" s="11">
        <v>14094</v>
      </c>
      <c r="D7" s="11">
        <v>14435</v>
      </c>
      <c r="E7" s="11">
        <v>16784</v>
      </c>
      <c r="F7" s="11">
        <v>15945</v>
      </c>
      <c r="G7" s="2">
        <v>16887</v>
      </c>
      <c r="H7" s="2">
        <v>15627</v>
      </c>
      <c r="I7" s="12">
        <v>17991</v>
      </c>
      <c r="J7" s="2">
        <v>15675</v>
      </c>
      <c r="K7" s="2">
        <v>20034</v>
      </c>
      <c r="L7" s="2">
        <f t="shared" si="0"/>
        <v>1.0239400584795322</v>
      </c>
      <c r="M7" s="2">
        <f t="shared" si="2"/>
        <v>1.062198822059611</v>
      </c>
      <c r="N7" s="9">
        <f t="shared" si="3"/>
        <v>0.24792751510102062</v>
      </c>
      <c r="O7" s="2">
        <v>34757</v>
      </c>
      <c r="P7" s="9">
        <f t="shared" si="1"/>
        <v>0.2511888415118884</v>
      </c>
    </row>
    <row r="8" spans="1:16" ht="12.75" customHeight="1">
      <c r="A8" s="10" t="s">
        <v>18</v>
      </c>
      <c r="B8" s="11">
        <v>13074</v>
      </c>
      <c r="C8" s="11">
        <v>12665</v>
      </c>
      <c r="D8" s="11">
        <v>13128</v>
      </c>
      <c r="E8" s="11">
        <v>13744</v>
      </c>
      <c r="F8" s="11">
        <v>13421</v>
      </c>
      <c r="G8" s="2">
        <v>14191</v>
      </c>
      <c r="H8" s="2">
        <v>13242</v>
      </c>
      <c r="I8" s="12">
        <v>14880</v>
      </c>
      <c r="J8" s="100">
        <v>13667</v>
      </c>
      <c r="K8" s="100">
        <v>15991</v>
      </c>
      <c r="L8" s="2">
        <f t="shared" si="0"/>
        <v>1.0184702303346371</v>
      </c>
      <c r="M8" s="2">
        <f t="shared" si="2"/>
        <v>1.0546191593770002</v>
      </c>
      <c r="N8" s="9">
        <f t="shared" si="3"/>
        <v>0.20591543428452405</v>
      </c>
      <c r="O8" s="2">
        <v>30294</v>
      </c>
      <c r="P8" s="9">
        <f t="shared" si="1"/>
        <v>0.21893474018934742</v>
      </c>
    </row>
    <row r="9" spans="1:16" s="15" customFormat="1" ht="12.75" customHeight="1">
      <c r="A9" s="13" t="s">
        <v>19</v>
      </c>
      <c r="B9" s="14">
        <v>5796</v>
      </c>
      <c r="C9" s="14">
        <v>5393</v>
      </c>
      <c r="D9" s="14">
        <v>5912</v>
      </c>
      <c r="E9" s="14">
        <v>5785</v>
      </c>
      <c r="F9" s="14">
        <v>5706</v>
      </c>
      <c r="G9" s="15">
        <v>5492</v>
      </c>
      <c r="H9" s="16">
        <v>6270</v>
      </c>
      <c r="I9" s="17">
        <v>6504</v>
      </c>
      <c r="J9" s="15">
        <v>6027</v>
      </c>
      <c r="K9" s="15">
        <v>7584</v>
      </c>
      <c r="L9" s="2">
        <f t="shared" si="0"/>
        <v>1.1407394177531702</v>
      </c>
      <c r="M9" s="2">
        <f t="shared" si="2"/>
        <v>1.0655237200563645</v>
      </c>
      <c r="N9" s="9">
        <f t="shared" si="3"/>
        <v>0.09450114559466778</v>
      </c>
      <c r="P9" s="18"/>
    </row>
    <row r="10" spans="1:16" s="15" customFormat="1" ht="12.75" customHeight="1">
      <c r="A10" s="19" t="s">
        <v>20</v>
      </c>
      <c r="B10" s="20">
        <v>6562</v>
      </c>
      <c r="C10" s="20">
        <v>6475</v>
      </c>
      <c r="D10" s="20">
        <v>6543</v>
      </c>
      <c r="E10" s="20">
        <v>7281</v>
      </c>
      <c r="F10" s="20">
        <v>6465</v>
      </c>
      <c r="G10" s="21">
        <v>7398</v>
      </c>
      <c r="H10" s="21">
        <v>6972</v>
      </c>
      <c r="I10" s="22">
        <v>8103</v>
      </c>
      <c r="J10" s="15">
        <v>7640</v>
      </c>
      <c r="K10" s="15">
        <v>8407</v>
      </c>
      <c r="L10" s="2">
        <f t="shared" si="0"/>
        <v>1.0874269638606362</v>
      </c>
      <c r="M10" s="2">
        <f t="shared" si="2"/>
        <v>1.0644776119402986</v>
      </c>
      <c r="N10" s="9">
        <f t="shared" si="3"/>
        <v>0.11141428868985628</v>
      </c>
      <c r="P10" s="18"/>
    </row>
    <row r="11" spans="14:16" ht="12.75">
      <c r="N11" s="9"/>
      <c r="P11" s="9"/>
    </row>
    <row r="12" spans="1:16" ht="12.75">
      <c r="A12" s="1" t="s">
        <v>21</v>
      </c>
      <c r="H12" s="2">
        <v>324</v>
      </c>
      <c r="I12" s="2">
        <v>401</v>
      </c>
      <c r="J12" s="100">
        <v>268</v>
      </c>
      <c r="K12" s="100">
        <v>380</v>
      </c>
      <c r="N12" s="9">
        <f>(K12+J12)/($K$3+$J$3)</f>
        <v>0.004499062695271818</v>
      </c>
      <c r="O12" s="2">
        <v>392</v>
      </c>
      <c r="P12" s="9">
        <f>O12/$O$3</f>
        <v>0.0028329840283298404</v>
      </c>
    </row>
    <row r="13" ht="12.75"/>
    <row r="14" spans="14:15" ht="12.75">
      <c r="N14" s="2" t="s">
        <v>22</v>
      </c>
      <c r="O14" s="2">
        <v>1406</v>
      </c>
    </row>
    <row r="15" ht="12.75"/>
    <row r="16" spans="2:5" ht="12.75">
      <c r="B16" s="23">
        <v>2002</v>
      </c>
      <c r="C16" s="23">
        <v>2003</v>
      </c>
      <c r="D16" s="23">
        <v>2004</v>
      </c>
      <c r="E16" s="99">
        <v>2005</v>
      </c>
    </row>
    <row r="17" spans="1:5" ht="12.75">
      <c r="A17" s="24" t="s">
        <v>23</v>
      </c>
      <c r="B17" s="25">
        <f aca="true" t="shared" si="4" ref="B17:B24">D3+E3</f>
        <v>132567</v>
      </c>
      <c r="C17" s="25">
        <f aca="true" t="shared" si="5" ref="C17:C24">F3+G3</f>
        <v>128970</v>
      </c>
      <c r="D17" s="25">
        <f aca="true" t="shared" si="6" ref="D17:D24">H3+I3</f>
        <v>133987</v>
      </c>
      <c r="E17" s="1">
        <f>J3+K3</f>
        <v>144030</v>
      </c>
    </row>
    <row r="18" spans="1:5" ht="12.75">
      <c r="A18" s="24" t="s">
        <v>24</v>
      </c>
      <c r="B18" s="11">
        <f t="shared" si="4"/>
        <v>32991</v>
      </c>
      <c r="C18" s="11">
        <f t="shared" si="5"/>
        <v>26364</v>
      </c>
      <c r="D18" s="11">
        <f t="shared" si="6"/>
        <v>25494</v>
      </c>
      <c r="E18" s="101">
        <f>J4+K4</f>
        <v>26233</v>
      </c>
    </row>
    <row r="19" spans="1:5" ht="12.75">
      <c r="A19" s="24" t="s">
        <v>25</v>
      </c>
      <c r="B19" s="11">
        <f t="shared" si="4"/>
        <v>9822</v>
      </c>
      <c r="C19" s="11">
        <f t="shared" si="5"/>
        <v>10238</v>
      </c>
      <c r="D19" s="11">
        <f t="shared" si="6"/>
        <v>13583</v>
      </c>
      <c r="E19" s="101">
        <f aca="true" t="shared" si="7" ref="E19:E24">J5+K5</f>
        <v>15384</v>
      </c>
    </row>
    <row r="20" spans="1:5" ht="12.75">
      <c r="A20" s="24" t="s">
        <v>26</v>
      </c>
      <c r="B20" s="11">
        <f t="shared" si="4"/>
        <v>27993</v>
      </c>
      <c r="C20" s="11">
        <f t="shared" si="5"/>
        <v>28645</v>
      </c>
      <c r="D20" s="11">
        <f t="shared" si="6"/>
        <v>27801</v>
      </c>
      <c r="E20" s="101">
        <f t="shared" si="7"/>
        <v>32055</v>
      </c>
    </row>
    <row r="21" spans="1:5" ht="12.75">
      <c r="A21" s="24" t="s">
        <v>27</v>
      </c>
      <c r="B21" s="11">
        <f t="shared" si="4"/>
        <v>31219</v>
      </c>
      <c r="C21" s="11">
        <f t="shared" si="5"/>
        <v>32832</v>
      </c>
      <c r="D21" s="11">
        <f t="shared" si="6"/>
        <v>33618</v>
      </c>
      <c r="E21" s="101">
        <f t="shared" si="7"/>
        <v>35709</v>
      </c>
    </row>
    <row r="22" spans="1:5" ht="12.75">
      <c r="A22" s="24" t="s">
        <v>28</v>
      </c>
      <c r="B22" s="11">
        <f t="shared" si="4"/>
        <v>26872</v>
      </c>
      <c r="C22" s="11">
        <f t="shared" si="5"/>
        <v>27612</v>
      </c>
      <c r="D22" s="11">
        <f t="shared" si="6"/>
        <v>28122</v>
      </c>
      <c r="E22" s="101">
        <f t="shared" si="7"/>
        <v>29658</v>
      </c>
    </row>
    <row r="23" spans="1:5" ht="12.75">
      <c r="A23" s="26" t="s">
        <v>29</v>
      </c>
      <c r="B23" s="11">
        <f t="shared" si="4"/>
        <v>11697</v>
      </c>
      <c r="C23" s="11">
        <f t="shared" si="5"/>
        <v>11198</v>
      </c>
      <c r="D23" s="11">
        <f t="shared" si="6"/>
        <v>12774</v>
      </c>
      <c r="E23" s="101">
        <f t="shared" si="7"/>
        <v>13611</v>
      </c>
    </row>
    <row r="24" spans="1:5" ht="12.75">
      <c r="A24" s="26" t="s">
        <v>30</v>
      </c>
      <c r="B24" s="11">
        <f t="shared" si="4"/>
        <v>13824</v>
      </c>
      <c r="C24" s="11">
        <f t="shared" si="5"/>
        <v>13863</v>
      </c>
      <c r="D24" s="11">
        <f t="shared" si="6"/>
        <v>15075</v>
      </c>
      <c r="E24" s="101">
        <f t="shared" si="7"/>
        <v>16047</v>
      </c>
    </row>
    <row r="39" spans="1:4" ht="12.75" customHeight="1">
      <c r="A39" s="27" t="s">
        <v>31</v>
      </c>
      <c r="B39" s="28">
        <v>6</v>
      </c>
      <c r="C39" s="28">
        <v>284</v>
      </c>
      <c r="D39" s="28">
        <v>568</v>
      </c>
    </row>
    <row r="40" spans="1:4" ht="12.75" customHeight="1">
      <c r="A40" s="27" t="s">
        <v>32</v>
      </c>
      <c r="B40" s="28">
        <v>29</v>
      </c>
      <c r="C40" s="28">
        <v>3984</v>
      </c>
      <c r="D40" s="28">
        <v>17004</v>
      </c>
    </row>
    <row r="41" spans="1:4" ht="12.75" customHeight="1">
      <c r="A41" s="27" t="s">
        <v>33</v>
      </c>
      <c r="B41" s="28">
        <v>14</v>
      </c>
      <c r="C41" s="28">
        <v>590</v>
      </c>
      <c r="D41" s="28">
        <v>3032</v>
      </c>
    </row>
    <row r="42" spans="1:4" ht="12.75" customHeight="1">
      <c r="A42" s="27" t="s">
        <v>34</v>
      </c>
      <c r="B42" s="28">
        <v>16</v>
      </c>
      <c r="C42" s="28">
        <v>485</v>
      </c>
      <c r="D42" s="28">
        <v>2581</v>
      </c>
    </row>
    <row r="43" spans="1:4" ht="12.75" customHeight="1">
      <c r="A43" s="27" t="s">
        <v>35</v>
      </c>
      <c r="B43" s="28">
        <v>37</v>
      </c>
      <c r="C43" s="28">
        <v>1545</v>
      </c>
      <c r="D43" s="28">
        <v>5802</v>
      </c>
    </row>
    <row r="44" spans="1:4" ht="12.75" customHeight="1">
      <c r="A44" s="27" t="s">
        <v>36</v>
      </c>
      <c r="B44" s="28">
        <v>16</v>
      </c>
      <c r="C44" s="28">
        <v>236</v>
      </c>
      <c r="D44" s="28">
        <v>967</v>
      </c>
    </row>
    <row r="45" spans="1:4" ht="12.75" customHeight="1">
      <c r="A45" s="27" t="s">
        <v>37</v>
      </c>
      <c r="B45" s="28">
        <v>24</v>
      </c>
      <c r="C45" s="28">
        <v>864</v>
      </c>
      <c r="D45" s="28">
        <v>2464</v>
      </c>
    </row>
    <row r="46" spans="1:4" ht="12.75" customHeight="1">
      <c r="A46" s="27" t="s">
        <v>38</v>
      </c>
      <c r="B46" s="28">
        <v>20</v>
      </c>
      <c r="C46" s="28">
        <v>285</v>
      </c>
      <c r="D46" s="28">
        <v>1005</v>
      </c>
    </row>
    <row r="47" spans="1:4" ht="12.75" customHeight="1">
      <c r="A47" s="27" t="s">
        <v>39</v>
      </c>
      <c r="B47" s="28">
        <v>15</v>
      </c>
      <c r="C47" s="28">
        <v>162</v>
      </c>
      <c r="D47" s="28">
        <v>519</v>
      </c>
    </row>
    <row r="48" spans="1:4" ht="12.75" customHeight="1">
      <c r="A48" s="27" t="s">
        <v>40</v>
      </c>
      <c r="B48" s="28">
        <v>24</v>
      </c>
      <c r="C48" s="28">
        <v>215</v>
      </c>
      <c r="D48" s="28">
        <v>665</v>
      </c>
    </row>
    <row r="49" spans="1:4" ht="12.75" customHeight="1">
      <c r="A49" s="27" t="s">
        <v>41</v>
      </c>
      <c r="B49" s="28">
        <v>22</v>
      </c>
      <c r="C49" s="28">
        <v>235</v>
      </c>
      <c r="D49" s="28">
        <v>785</v>
      </c>
    </row>
    <row r="50" spans="1:4" ht="12.75" customHeight="1">
      <c r="A50" s="27" t="s">
        <v>42</v>
      </c>
      <c r="B50" s="28">
        <v>162</v>
      </c>
      <c r="C50" s="28">
        <v>3860</v>
      </c>
      <c r="D50" s="28">
        <v>14357</v>
      </c>
    </row>
    <row r="51" spans="1:4" ht="12.75" customHeight="1">
      <c r="A51" s="27" t="s">
        <v>43</v>
      </c>
      <c r="B51" s="28">
        <v>1</v>
      </c>
      <c r="C51" s="28">
        <v>1</v>
      </c>
      <c r="D51" s="28">
        <v>2</v>
      </c>
    </row>
    <row r="52" spans="1:4" ht="12.75" customHeight="1">
      <c r="A52" s="27" t="s">
        <v>44</v>
      </c>
      <c r="B52" s="28">
        <v>1</v>
      </c>
      <c r="C52" s="28">
        <v>37</v>
      </c>
      <c r="D52" s="28">
        <v>148</v>
      </c>
    </row>
    <row r="53" spans="1:4" ht="12.75" customHeight="1">
      <c r="A53" s="27" t="s">
        <v>45</v>
      </c>
      <c r="B53" s="28">
        <v>11</v>
      </c>
      <c r="C53" s="28">
        <v>483</v>
      </c>
      <c r="D53" s="28">
        <v>783</v>
      </c>
    </row>
    <row r="54" spans="1:4" ht="12.75" customHeight="1">
      <c r="A54" s="27" t="s">
        <v>46</v>
      </c>
      <c r="B54" s="28">
        <v>14</v>
      </c>
      <c r="C54" s="28">
        <v>235</v>
      </c>
      <c r="D54" s="28">
        <v>1006</v>
      </c>
    </row>
    <row r="55" spans="1:4" ht="12.75" customHeight="1">
      <c r="A55" s="27" t="s">
        <v>47</v>
      </c>
      <c r="B55" s="28">
        <v>26</v>
      </c>
      <c r="C55" s="28">
        <v>543</v>
      </c>
      <c r="D55" s="28">
        <v>2274</v>
      </c>
    </row>
    <row r="56" spans="1:4" ht="12.75" customHeight="1">
      <c r="A56" s="27" t="s">
        <v>48</v>
      </c>
      <c r="B56" s="28">
        <v>22</v>
      </c>
      <c r="C56" s="28">
        <v>421</v>
      </c>
      <c r="D56" s="28">
        <v>1965</v>
      </c>
    </row>
    <row r="57" spans="1:4" ht="12.75" customHeight="1">
      <c r="A57" s="27" t="s">
        <v>49</v>
      </c>
      <c r="B57" s="28">
        <v>25</v>
      </c>
      <c r="C57" s="28">
        <v>722</v>
      </c>
      <c r="D57" s="28">
        <v>2277</v>
      </c>
    </row>
    <row r="58" spans="1:4" ht="12.75" customHeight="1">
      <c r="A58" s="27" t="s">
        <v>50</v>
      </c>
      <c r="B58" s="28">
        <v>23</v>
      </c>
      <c r="C58" s="28">
        <v>267</v>
      </c>
      <c r="D58" s="28">
        <v>1061</v>
      </c>
    </row>
    <row r="59" spans="1:4" ht="12.75" customHeight="1">
      <c r="A59" s="27" t="s">
        <v>51</v>
      </c>
      <c r="B59" s="28">
        <v>25</v>
      </c>
      <c r="C59" s="28">
        <v>812</v>
      </c>
      <c r="D59" s="28">
        <v>3337</v>
      </c>
    </row>
    <row r="60" spans="1:4" ht="12.75" customHeight="1">
      <c r="A60" s="27" t="s">
        <v>52</v>
      </c>
      <c r="B60" s="28">
        <v>25</v>
      </c>
      <c r="C60" s="28">
        <v>347</v>
      </c>
      <c r="D60" s="28">
        <v>1285</v>
      </c>
    </row>
    <row r="61" spans="1:4" ht="12.75" customHeight="1">
      <c r="A61" s="27" t="s">
        <v>53</v>
      </c>
      <c r="B61" s="28">
        <v>2</v>
      </c>
      <c r="C61" s="28">
        <v>37</v>
      </c>
      <c r="D61" s="28">
        <v>106</v>
      </c>
    </row>
    <row r="62" spans="1:4" ht="12.75" customHeight="1">
      <c r="A62" s="27" t="s">
        <v>54</v>
      </c>
      <c r="B62" s="28">
        <v>18</v>
      </c>
      <c r="C62" s="28">
        <v>330</v>
      </c>
      <c r="D62" s="28">
        <v>797</v>
      </c>
    </row>
    <row r="63" spans="1:4" ht="12.75" customHeight="1">
      <c r="A63" s="27" t="s">
        <v>55</v>
      </c>
      <c r="B63" s="28">
        <v>57</v>
      </c>
      <c r="C63" s="28">
        <v>875</v>
      </c>
      <c r="D63" s="28">
        <v>3006</v>
      </c>
    </row>
    <row r="64" spans="1:4" ht="12.75" customHeight="1">
      <c r="A64" s="27" t="s">
        <v>56</v>
      </c>
      <c r="B64" s="28">
        <v>34</v>
      </c>
      <c r="C64" s="28">
        <v>601</v>
      </c>
      <c r="D64" s="28">
        <v>2387</v>
      </c>
    </row>
    <row r="65" spans="1:4" ht="12.75" customHeight="1">
      <c r="A65" s="27" t="s">
        <v>57</v>
      </c>
      <c r="B65" s="28">
        <v>74</v>
      </c>
      <c r="C65" s="28">
        <v>1647</v>
      </c>
      <c r="D65" s="28">
        <v>6475</v>
      </c>
    </row>
    <row r="66" spans="1:4" ht="12.75" customHeight="1">
      <c r="A66" s="27" t="s">
        <v>58</v>
      </c>
      <c r="B66" s="28">
        <v>2</v>
      </c>
      <c r="C66" s="28">
        <v>935</v>
      </c>
      <c r="D66" s="28">
        <v>0</v>
      </c>
    </row>
    <row r="67" spans="1:4" ht="12.75" customHeight="1">
      <c r="A67" s="27" t="s">
        <v>59</v>
      </c>
      <c r="B67" s="28">
        <v>8</v>
      </c>
      <c r="C67" s="28">
        <v>763</v>
      </c>
      <c r="D67" s="28">
        <v>519</v>
      </c>
    </row>
    <row r="68" spans="1:4" ht="12.75" customHeight="1">
      <c r="A68" s="95" t="s">
        <v>60</v>
      </c>
      <c r="B68" s="95"/>
      <c r="C68" s="95"/>
      <c r="D68" s="28">
        <v>77177</v>
      </c>
    </row>
    <row r="73" spans="1:4" ht="12.75" customHeight="1">
      <c r="A73" s="27" t="s">
        <v>61</v>
      </c>
      <c r="B73" s="28">
        <v>6</v>
      </c>
      <c r="C73" s="28">
        <v>156</v>
      </c>
      <c r="D73" s="28">
        <v>413</v>
      </c>
    </row>
    <row r="74" spans="1:4" ht="12.75" customHeight="1">
      <c r="A74" s="27" t="s">
        <v>62</v>
      </c>
      <c r="B74" s="28">
        <v>27</v>
      </c>
      <c r="C74" s="28">
        <v>2494</v>
      </c>
      <c r="D74" s="28">
        <v>10101</v>
      </c>
    </row>
    <row r="75" spans="1:4" ht="12.75" customHeight="1">
      <c r="A75" s="27" t="s">
        <v>63</v>
      </c>
      <c r="B75" s="28">
        <v>14</v>
      </c>
      <c r="C75" s="28">
        <v>387</v>
      </c>
      <c r="D75" s="28">
        <v>1728</v>
      </c>
    </row>
    <row r="76" spans="1:4" ht="12.75" customHeight="1">
      <c r="A76" s="27" t="s">
        <v>64</v>
      </c>
      <c r="B76" s="28">
        <v>14</v>
      </c>
      <c r="C76" s="28">
        <v>308</v>
      </c>
      <c r="D76" s="28">
        <v>1530</v>
      </c>
    </row>
    <row r="77" spans="1:4" ht="12.75" customHeight="1">
      <c r="A77" s="27" t="s">
        <v>65</v>
      </c>
      <c r="B77" s="28">
        <v>31</v>
      </c>
      <c r="C77" s="28">
        <v>1105</v>
      </c>
      <c r="D77" s="28">
        <v>4205</v>
      </c>
    </row>
    <row r="78" spans="1:4" ht="12.75" customHeight="1">
      <c r="A78" s="27" t="s">
        <v>66</v>
      </c>
      <c r="B78" s="28">
        <v>11</v>
      </c>
      <c r="C78" s="28">
        <v>248</v>
      </c>
      <c r="D78" s="28">
        <v>1017</v>
      </c>
    </row>
    <row r="79" spans="1:4" ht="12.75" customHeight="1">
      <c r="A79" s="27" t="s">
        <v>67</v>
      </c>
      <c r="B79" s="28">
        <v>20</v>
      </c>
      <c r="C79" s="28">
        <v>502</v>
      </c>
      <c r="D79" s="28">
        <v>2194</v>
      </c>
    </row>
    <row r="80" spans="1:4" ht="12.75" customHeight="1">
      <c r="A80" s="27" t="s">
        <v>68</v>
      </c>
      <c r="B80" s="28">
        <v>18</v>
      </c>
      <c r="C80" s="28">
        <v>281</v>
      </c>
      <c r="D80" s="28">
        <v>995</v>
      </c>
    </row>
    <row r="81" spans="1:4" ht="12.75" customHeight="1">
      <c r="A81" s="27" t="s">
        <v>69</v>
      </c>
      <c r="B81" s="28">
        <v>15</v>
      </c>
      <c r="C81" s="28">
        <v>209</v>
      </c>
      <c r="D81" s="28">
        <v>637</v>
      </c>
    </row>
    <row r="82" spans="1:4" ht="12.75" customHeight="1">
      <c r="A82" s="27" t="s">
        <v>70</v>
      </c>
      <c r="B82" s="28">
        <v>21</v>
      </c>
      <c r="C82" s="28">
        <v>178</v>
      </c>
      <c r="D82" s="28">
        <v>677</v>
      </c>
    </row>
    <row r="83" spans="1:4" ht="12.75" customHeight="1">
      <c r="A83" s="27" t="s">
        <v>71</v>
      </c>
      <c r="B83" s="28">
        <v>17</v>
      </c>
      <c r="C83" s="28">
        <v>117</v>
      </c>
      <c r="D83" s="28">
        <v>375</v>
      </c>
    </row>
    <row r="84" spans="1:4" ht="12.75" customHeight="1">
      <c r="A84" s="27" t="s">
        <v>72</v>
      </c>
      <c r="B84" s="28">
        <v>152</v>
      </c>
      <c r="C84" s="28">
        <v>3211</v>
      </c>
      <c r="D84" s="28">
        <v>12190</v>
      </c>
    </row>
    <row r="85" spans="1:4" ht="12.75" customHeight="1">
      <c r="A85" s="27" t="s">
        <v>73</v>
      </c>
      <c r="B85" s="28">
        <v>1</v>
      </c>
      <c r="C85" s="28">
        <v>1</v>
      </c>
      <c r="D85" s="28">
        <v>3</v>
      </c>
    </row>
    <row r="86" spans="1:4" ht="12.75" customHeight="1">
      <c r="A86" s="27" t="s">
        <v>74</v>
      </c>
      <c r="B86" s="28">
        <v>2</v>
      </c>
      <c r="C86" s="28">
        <v>33</v>
      </c>
      <c r="D86" s="28">
        <v>141</v>
      </c>
    </row>
    <row r="87" spans="1:4" ht="12.75" customHeight="1">
      <c r="A87" s="27" t="s">
        <v>75</v>
      </c>
      <c r="B87" s="28">
        <v>2</v>
      </c>
      <c r="C87" s="28">
        <v>20</v>
      </c>
      <c r="D87" s="28">
        <v>300</v>
      </c>
    </row>
    <row r="88" spans="1:4" ht="12.75" customHeight="1">
      <c r="A88" s="27" t="s">
        <v>76</v>
      </c>
      <c r="B88" s="28">
        <v>4</v>
      </c>
      <c r="C88" s="28">
        <v>62</v>
      </c>
      <c r="D88" s="28">
        <v>239</v>
      </c>
    </row>
    <row r="89" spans="1:4" ht="12.75" customHeight="1">
      <c r="A89" s="27" t="s">
        <v>77</v>
      </c>
      <c r="B89" s="28">
        <v>17</v>
      </c>
      <c r="C89" s="28">
        <v>209</v>
      </c>
      <c r="D89" s="28">
        <v>1208</v>
      </c>
    </row>
    <row r="90" spans="1:4" ht="12.75" customHeight="1">
      <c r="A90" s="27" t="s">
        <v>78</v>
      </c>
      <c r="B90" s="28">
        <v>41</v>
      </c>
      <c r="C90" s="28">
        <v>772</v>
      </c>
      <c r="D90" s="28">
        <v>3093</v>
      </c>
    </row>
    <row r="91" spans="1:4" ht="12.75" customHeight="1">
      <c r="A91" s="27" t="s">
        <v>79</v>
      </c>
      <c r="B91" s="28">
        <v>21</v>
      </c>
      <c r="C91" s="28">
        <v>331</v>
      </c>
      <c r="D91" s="28">
        <v>1658</v>
      </c>
    </row>
    <row r="92" spans="1:4" ht="12.75" customHeight="1">
      <c r="A92" s="27" t="s">
        <v>80</v>
      </c>
      <c r="B92" s="28">
        <v>34</v>
      </c>
      <c r="C92" s="28">
        <v>577</v>
      </c>
      <c r="D92" s="28">
        <v>1978</v>
      </c>
    </row>
    <row r="93" spans="1:4" ht="12.75" customHeight="1">
      <c r="A93" s="27" t="s">
        <v>81</v>
      </c>
      <c r="B93" s="28">
        <v>15</v>
      </c>
      <c r="C93" s="28">
        <v>222</v>
      </c>
      <c r="D93" s="28">
        <v>1438</v>
      </c>
    </row>
    <row r="94" spans="1:4" ht="12.75" customHeight="1">
      <c r="A94" s="27" t="s">
        <v>82</v>
      </c>
      <c r="B94" s="28">
        <v>26</v>
      </c>
      <c r="C94" s="28">
        <v>653</v>
      </c>
      <c r="D94" s="28">
        <v>3445</v>
      </c>
    </row>
    <row r="95" spans="1:4" ht="12.75" customHeight="1">
      <c r="A95" s="27" t="s">
        <v>83</v>
      </c>
      <c r="B95" s="28">
        <v>29</v>
      </c>
      <c r="C95" s="28">
        <v>403</v>
      </c>
      <c r="D95" s="28">
        <v>1291</v>
      </c>
    </row>
    <row r="96" spans="1:4" ht="12.75" customHeight="1">
      <c r="A96" s="27" t="s">
        <v>84</v>
      </c>
      <c r="B96" s="28">
        <v>2</v>
      </c>
      <c r="C96" s="28">
        <v>32</v>
      </c>
      <c r="D96" s="28">
        <v>85</v>
      </c>
    </row>
    <row r="97" spans="1:4" ht="12.75" customHeight="1">
      <c r="A97" s="27" t="s">
        <v>85</v>
      </c>
      <c r="B97" s="28">
        <v>15</v>
      </c>
      <c r="C97" s="28">
        <v>234</v>
      </c>
      <c r="D97" s="28">
        <v>673</v>
      </c>
    </row>
    <row r="98" spans="1:4" ht="12.75" customHeight="1">
      <c r="A98" s="27" t="s">
        <v>86</v>
      </c>
      <c r="B98" s="28">
        <v>57</v>
      </c>
      <c r="C98" s="28">
        <v>1014</v>
      </c>
      <c r="D98" s="28">
        <v>3664</v>
      </c>
    </row>
    <row r="99" spans="1:4" ht="12.75" customHeight="1">
      <c r="A99" s="27" t="s">
        <v>87</v>
      </c>
      <c r="B99" s="28">
        <v>38</v>
      </c>
      <c r="C99" s="28">
        <v>726</v>
      </c>
      <c r="D99" s="28">
        <v>2248</v>
      </c>
    </row>
    <row r="100" spans="1:4" ht="12.75" customHeight="1">
      <c r="A100" s="27" t="s">
        <v>88</v>
      </c>
      <c r="B100" s="28">
        <v>78</v>
      </c>
      <c r="C100" s="28">
        <v>1691</v>
      </c>
      <c r="D100" s="28">
        <v>6543</v>
      </c>
    </row>
    <row r="101" spans="1:4" ht="12.75" customHeight="1">
      <c r="A101" s="27" t="s">
        <v>89</v>
      </c>
      <c r="B101" s="28">
        <v>22</v>
      </c>
      <c r="C101" s="28">
        <v>975</v>
      </c>
      <c r="D101" s="28">
        <v>1185</v>
      </c>
    </row>
    <row r="102" spans="1:4" ht="12.75" customHeight="1">
      <c r="A102" s="95" t="s">
        <v>90</v>
      </c>
      <c r="B102" s="95"/>
      <c r="C102" s="95"/>
      <c r="D102" s="28">
        <v>65254</v>
      </c>
    </row>
    <row r="140" spans="1:4" ht="12.75" customHeight="1">
      <c r="A140" s="27" t="s">
        <v>91</v>
      </c>
      <c r="B140" s="28">
        <v>5</v>
      </c>
      <c r="C140" s="28">
        <v>112</v>
      </c>
      <c r="D140" s="28">
        <v>370</v>
      </c>
    </row>
    <row r="141" spans="1:4" ht="12.75" customHeight="1">
      <c r="A141" s="27" t="s">
        <v>92</v>
      </c>
      <c r="B141" s="28">
        <v>14</v>
      </c>
      <c r="C141" s="28">
        <v>339</v>
      </c>
      <c r="D141" s="28">
        <v>1822</v>
      </c>
    </row>
    <row r="142" spans="1:4" ht="12.75" customHeight="1">
      <c r="A142" s="27" t="s">
        <v>93</v>
      </c>
      <c r="B142" s="28">
        <v>16</v>
      </c>
      <c r="C142" s="28">
        <v>526</v>
      </c>
      <c r="D142" s="28">
        <v>2449</v>
      </c>
    </row>
    <row r="143" spans="1:4" ht="12.75" customHeight="1">
      <c r="A143" s="27" t="s">
        <v>94</v>
      </c>
      <c r="B143" s="28">
        <v>17</v>
      </c>
      <c r="C143" s="28">
        <v>330</v>
      </c>
      <c r="D143" s="28">
        <v>1743</v>
      </c>
    </row>
    <row r="144" spans="1:4" ht="12.75" customHeight="1">
      <c r="A144" s="27" t="s">
        <v>95</v>
      </c>
      <c r="B144" s="28">
        <v>32</v>
      </c>
      <c r="C144" s="28">
        <v>939</v>
      </c>
      <c r="D144" s="28">
        <v>3591</v>
      </c>
    </row>
    <row r="145" spans="1:4" ht="12.75" customHeight="1">
      <c r="A145" s="27" t="s">
        <v>96</v>
      </c>
      <c r="B145" s="28">
        <v>14</v>
      </c>
      <c r="C145" s="28">
        <v>391</v>
      </c>
      <c r="D145" s="28">
        <v>1873</v>
      </c>
    </row>
    <row r="146" spans="1:4" ht="12.75" customHeight="1">
      <c r="A146" s="27" t="s">
        <v>97</v>
      </c>
      <c r="B146" s="28">
        <v>22</v>
      </c>
      <c r="C146" s="28">
        <v>430</v>
      </c>
      <c r="D146" s="28">
        <v>1821</v>
      </c>
    </row>
    <row r="147" spans="1:4" ht="12.75" customHeight="1">
      <c r="A147" s="27" t="s">
        <v>98</v>
      </c>
      <c r="B147" s="28">
        <v>17</v>
      </c>
      <c r="C147" s="28">
        <v>168</v>
      </c>
      <c r="D147" s="28">
        <v>503</v>
      </c>
    </row>
    <row r="148" spans="1:4" ht="12.75" customHeight="1">
      <c r="A148" s="27" t="s">
        <v>99</v>
      </c>
      <c r="B148" s="28">
        <v>16</v>
      </c>
      <c r="C148" s="28">
        <v>172</v>
      </c>
      <c r="D148" s="28">
        <v>560</v>
      </c>
    </row>
    <row r="149" spans="1:4" ht="12.75" customHeight="1">
      <c r="A149" s="27" t="s">
        <v>100</v>
      </c>
      <c r="B149" s="28">
        <v>18</v>
      </c>
      <c r="C149" s="28">
        <v>184</v>
      </c>
      <c r="D149" s="28">
        <v>813</v>
      </c>
    </row>
    <row r="150" spans="1:4" ht="12.75" customHeight="1">
      <c r="A150" s="27" t="s">
        <v>101</v>
      </c>
      <c r="B150" s="28">
        <v>20</v>
      </c>
      <c r="C150" s="28">
        <v>169</v>
      </c>
      <c r="D150" s="28">
        <v>516</v>
      </c>
    </row>
    <row r="151" spans="1:4" ht="12.75" customHeight="1">
      <c r="A151" s="27" t="s">
        <v>102</v>
      </c>
      <c r="B151" s="28">
        <v>1</v>
      </c>
      <c r="C151" s="28">
        <v>2</v>
      </c>
      <c r="D151" s="28">
        <v>8</v>
      </c>
    </row>
    <row r="152" spans="1:4" ht="12.75" customHeight="1">
      <c r="A152" s="27" t="s">
        <v>103</v>
      </c>
      <c r="B152" s="28">
        <v>122</v>
      </c>
      <c r="C152" s="28">
        <v>2731</v>
      </c>
      <c r="D152" s="28">
        <v>11898</v>
      </c>
    </row>
    <row r="153" spans="1:4" ht="12.75" customHeight="1">
      <c r="A153" s="27" t="s">
        <v>104</v>
      </c>
      <c r="B153" s="28">
        <v>28</v>
      </c>
      <c r="C153" s="28">
        <v>338</v>
      </c>
      <c r="D153" s="28">
        <v>1553</v>
      </c>
    </row>
    <row r="154" spans="1:4" ht="12.75" customHeight="1">
      <c r="A154" s="27" t="s">
        <v>105</v>
      </c>
      <c r="B154" s="28">
        <v>3</v>
      </c>
      <c r="C154" s="28">
        <v>87</v>
      </c>
      <c r="D154" s="28">
        <v>348</v>
      </c>
    </row>
    <row r="155" spans="1:4" ht="12.75" customHeight="1">
      <c r="A155" s="27" t="s">
        <v>106</v>
      </c>
      <c r="B155" s="28">
        <v>4</v>
      </c>
      <c r="C155" s="28">
        <v>64</v>
      </c>
      <c r="D155" s="28">
        <v>222</v>
      </c>
    </row>
    <row r="156" spans="1:4" ht="12.75" customHeight="1">
      <c r="A156" s="27" t="s">
        <v>107</v>
      </c>
      <c r="B156" s="28">
        <v>17</v>
      </c>
      <c r="C156" s="28">
        <v>303</v>
      </c>
      <c r="D156" s="28">
        <v>1126</v>
      </c>
    </row>
    <row r="157" spans="1:4" ht="12.75" customHeight="1">
      <c r="A157" s="27" t="s">
        <v>108</v>
      </c>
      <c r="B157" s="28">
        <v>48</v>
      </c>
      <c r="C157" s="28">
        <v>1059</v>
      </c>
      <c r="D157" s="28">
        <v>3591</v>
      </c>
    </row>
    <row r="158" spans="1:4" ht="12.75" customHeight="1">
      <c r="A158" s="27" t="s">
        <v>109</v>
      </c>
      <c r="B158" s="28">
        <v>20</v>
      </c>
      <c r="C158" s="28">
        <v>237</v>
      </c>
      <c r="D158" s="28">
        <v>967</v>
      </c>
    </row>
    <row r="159" spans="1:4" ht="12.75" customHeight="1">
      <c r="A159" s="27" t="s">
        <v>110</v>
      </c>
      <c r="B159" s="28">
        <v>32</v>
      </c>
      <c r="C159" s="28">
        <v>720</v>
      </c>
      <c r="D159" s="28">
        <v>2364</v>
      </c>
    </row>
    <row r="160" spans="1:4" ht="12.75" customHeight="1">
      <c r="A160" s="27" t="s">
        <v>111</v>
      </c>
      <c r="B160" s="28">
        <v>23</v>
      </c>
      <c r="C160" s="28">
        <v>433</v>
      </c>
      <c r="D160" s="28">
        <v>1549</v>
      </c>
    </row>
    <row r="161" spans="1:4" ht="12.75" customHeight="1">
      <c r="A161" s="27" t="s">
        <v>112</v>
      </c>
      <c r="B161" s="28">
        <v>26</v>
      </c>
      <c r="C161" s="28">
        <v>981</v>
      </c>
      <c r="D161" s="28">
        <v>3805</v>
      </c>
    </row>
    <row r="162" spans="1:4" ht="12.75" customHeight="1">
      <c r="A162" s="27" t="s">
        <v>113</v>
      </c>
      <c r="B162" s="28">
        <v>31</v>
      </c>
      <c r="C162" s="28">
        <v>402</v>
      </c>
      <c r="D162" s="28">
        <v>1770</v>
      </c>
    </row>
    <row r="163" spans="1:4" ht="12.75" customHeight="1">
      <c r="A163" s="27" t="s">
        <v>114</v>
      </c>
      <c r="B163" s="28">
        <v>3</v>
      </c>
      <c r="C163" s="28">
        <v>67</v>
      </c>
      <c r="D163" s="28">
        <v>203</v>
      </c>
    </row>
    <row r="164" spans="1:4" ht="12.75" customHeight="1">
      <c r="A164" s="27" t="s">
        <v>115</v>
      </c>
      <c r="B164" s="28">
        <v>21</v>
      </c>
      <c r="C164" s="28">
        <v>297</v>
      </c>
      <c r="D164" s="28">
        <v>1193</v>
      </c>
    </row>
    <row r="165" spans="1:4" ht="12.75" customHeight="1">
      <c r="A165" s="27" t="s">
        <v>116</v>
      </c>
      <c r="B165" s="28">
        <v>51</v>
      </c>
      <c r="C165" s="28">
        <v>825</v>
      </c>
      <c r="D165" s="28">
        <v>3415</v>
      </c>
    </row>
    <row r="166" spans="1:4" ht="12.75" customHeight="1">
      <c r="A166" s="27" t="s">
        <v>117</v>
      </c>
      <c r="B166" s="28">
        <v>32</v>
      </c>
      <c r="C166" s="28">
        <v>458</v>
      </c>
      <c r="D166" s="28">
        <v>2291</v>
      </c>
    </row>
    <row r="167" spans="1:4" ht="12.75" customHeight="1">
      <c r="A167" s="27" t="s">
        <v>118</v>
      </c>
      <c r="B167" s="28">
        <v>60</v>
      </c>
      <c r="C167" s="28">
        <v>1481</v>
      </c>
      <c r="D167" s="28">
        <v>6465</v>
      </c>
    </row>
    <row r="168" spans="1:4" ht="12.75" customHeight="1">
      <c r="A168" s="27" t="s">
        <v>119</v>
      </c>
      <c r="B168" s="28">
        <v>1</v>
      </c>
      <c r="C168" s="28">
        <v>19</v>
      </c>
      <c r="D168" s="28">
        <v>57</v>
      </c>
    </row>
    <row r="169" spans="1:4" ht="12.75" customHeight="1">
      <c r="A169" s="27" t="s">
        <v>120</v>
      </c>
      <c r="B169" s="28">
        <v>63</v>
      </c>
      <c r="C169" s="28">
        <v>1150</v>
      </c>
      <c r="D169" s="28">
        <v>1851</v>
      </c>
    </row>
    <row r="170" spans="1:4" ht="12.75" customHeight="1">
      <c r="A170" s="95" t="s">
        <v>121</v>
      </c>
      <c r="B170" s="95"/>
      <c r="C170" s="95"/>
      <c r="D170" s="28">
        <v>60737</v>
      </c>
    </row>
  </sheetData>
  <mergeCells count="3">
    <mergeCell ref="A68:C68"/>
    <mergeCell ref="A102:C102"/>
    <mergeCell ref="A170:C170"/>
  </mergeCells>
  <printOptions/>
  <pageMargins left="0.7875" right="0.7875" top="0.7875" bottom="0.7875" header="0.49236111111111114" footer="0.49236111111111114"/>
  <pageSetup cellComments="atEnd" fitToHeight="0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9" sqref="K9"/>
    </sheetView>
  </sheetViews>
  <sheetFormatPr defaultColWidth="11.375" defaultRowHeight="12.75"/>
  <sheetData/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/>
  <headerFooter alignWithMargins="0">
    <oddHeader>&amp;C&amp;"Times New Roman,Běžné"&amp;12&amp;A</oddHeader>
    <oddFooter>&amp;C&amp;"Times New Roman,Běžné"&amp;12Stránka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2"/>
  <sheetViews>
    <sheetView workbookViewId="0" topLeftCell="A271">
      <selection activeCell="E279" sqref="E279:E302"/>
    </sheetView>
  </sheetViews>
  <sheetFormatPr defaultColWidth="9.00390625" defaultRowHeight="12.75"/>
  <cols>
    <col min="1" max="1" width="51.625" style="29" customWidth="1"/>
    <col min="2" max="2" width="5.375" style="2" customWidth="1"/>
    <col min="3" max="3" width="9.00390625" style="2" customWidth="1"/>
    <col min="4" max="4" width="7.625" style="2" customWidth="1"/>
    <col min="5" max="16384" width="9.00390625" style="2" customWidth="1"/>
  </cols>
  <sheetData>
    <row r="1" s="31" customFormat="1" ht="12.75" customHeight="1">
      <c r="A1" s="30" t="s">
        <v>122</v>
      </c>
    </row>
    <row r="2" ht="12.75" customHeight="1">
      <c r="A2" s="32" t="s">
        <v>123</v>
      </c>
    </row>
    <row r="3" spans="1:4" ht="12.75" customHeight="1">
      <c r="A3" s="33"/>
      <c r="B3" s="34" t="s">
        <v>124</v>
      </c>
      <c r="C3" s="34" t="s">
        <v>125</v>
      </c>
      <c r="D3" s="34" t="s">
        <v>126</v>
      </c>
    </row>
    <row r="4" spans="1:4" ht="12.75" customHeight="1">
      <c r="A4" s="35" t="s">
        <v>127</v>
      </c>
      <c r="B4" s="28">
        <v>7</v>
      </c>
      <c r="C4" s="28">
        <v>152</v>
      </c>
      <c r="D4" s="28">
        <v>416</v>
      </c>
    </row>
    <row r="5" spans="1:5" ht="12.75" customHeight="1">
      <c r="A5" s="35" t="s">
        <v>128</v>
      </c>
      <c r="B5" s="28">
        <v>31</v>
      </c>
      <c r="C5" s="28">
        <v>2549</v>
      </c>
      <c r="D5" s="28">
        <v>10437</v>
      </c>
      <c r="E5" s="2">
        <f>SUM(D5:D9)</f>
        <v>19382</v>
      </c>
    </row>
    <row r="6" spans="1:4" ht="12.75" customHeight="1">
      <c r="A6" s="35" t="s">
        <v>129</v>
      </c>
      <c r="B6" s="28">
        <v>13</v>
      </c>
      <c r="C6" s="28">
        <v>280</v>
      </c>
      <c r="D6" s="28">
        <v>1348</v>
      </c>
    </row>
    <row r="7" spans="1:4" ht="12.75" customHeight="1">
      <c r="A7" s="35" t="s">
        <v>130</v>
      </c>
      <c r="B7" s="28">
        <v>20</v>
      </c>
      <c r="C7" s="28">
        <v>341</v>
      </c>
      <c r="D7" s="28">
        <v>1823</v>
      </c>
    </row>
    <row r="8" spans="1:4" ht="12.75" customHeight="1">
      <c r="A8" s="35" t="s">
        <v>131</v>
      </c>
      <c r="B8" s="28">
        <v>30</v>
      </c>
      <c r="C8" s="28">
        <v>1199</v>
      </c>
      <c r="D8" s="28">
        <v>4593</v>
      </c>
    </row>
    <row r="9" spans="1:4" ht="12.75" customHeight="1">
      <c r="A9" s="35" t="s">
        <v>132</v>
      </c>
      <c r="B9" s="28">
        <v>16</v>
      </c>
      <c r="C9" s="28">
        <v>286</v>
      </c>
      <c r="D9" s="28">
        <v>1181</v>
      </c>
    </row>
    <row r="10" spans="1:5" ht="12.75" customHeight="1">
      <c r="A10" s="35" t="s">
        <v>133</v>
      </c>
      <c r="B10" s="28">
        <v>12</v>
      </c>
      <c r="C10" s="28">
        <v>277</v>
      </c>
      <c r="D10" s="28">
        <v>1317</v>
      </c>
      <c r="E10" s="2">
        <f>SUM(D10:D14)</f>
        <v>4775</v>
      </c>
    </row>
    <row r="11" spans="1:4" ht="12.75" customHeight="1">
      <c r="A11" s="35" t="s">
        <v>134</v>
      </c>
      <c r="B11" s="28">
        <v>31</v>
      </c>
      <c r="C11" s="28">
        <v>388</v>
      </c>
      <c r="D11" s="28">
        <v>1484</v>
      </c>
    </row>
    <row r="12" spans="1:4" ht="12.75" customHeight="1">
      <c r="A12" s="35" t="s">
        <v>135</v>
      </c>
      <c r="B12" s="28">
        <v>16</v>
      </c>
      <c r="C12" s="28">
        <v>191</v>
      </c>
      <c r="D12" s="28">
        <v>694</v>
      </c>
    </row>
    <row r="13" spans="1:4" ht="12.75" customHeight="1">
      <c r="A13" s="35" t="s">
        <v>136</v>
      </c>
      <c r="B13" s="28">
        <v>27</v>
      </c>
      <c r="C13" s="28">
        <v>193</v>
      </c>
      <c r="D13" s="28">
        <v>688</v>
      </c>
    </row>
    <row r="14" spans="1:4" ht="12.75" customHeight="1">
      <c r="A14" s="35" t="s">
        <v>137</v>
      </c>
      <c r="B14" s="28">
        <v>21</v>
      </c>
      <c r="C14" s="28">
        <v>176</v>
      </c>
      <c r="D14" s="28">
        <v>592</v>
      </c>
    </row>
    <row r="15" spans="1:5" ht="12.75" customHeight="1">
      <c r="A15" s="35" t="s">
        <v>138</v>
      </c>
      <c r="B15" s="28">
        <v>155</v>
      </c>
      <c r="C15" s="28">
        <v>3155</v>
      </c>
      <c r="D15" s="28">
        <v>12358</v>
      </c>
      <c r="E15" s="2">
        <f>SUM(D15:D18)</f>
        <v>12662</v>
      </c>
    </row>
    <row r="16" spans="1:4" ht="12.75" customHeight="1">
      <c r="A16" s="35" t="s">
        <v>139</v>
      </c>
      <c r="B16" s="28">
        <v>1</v>
      </c>
      <c r="C16" s="28">
        <v>23</v>
      </c>
      <c r="D16" s="28">
        <v>138</v>
      </c>
    </row>
    <row r="17" spans="1:4" ht="12.75" customHeight="1">
      <c r="A17" s="35" t="s">
        <v>140</v>
      </c>
      <c r="B17" s="28">
        <v>1</v>
      </c>
      <c r="C17" s="28">
        <v>22</v>
      </c>
      <c r="D17" s="28">
        <v>66</v>
      </c>
    </row>
    <row r="18" spans="1:4" ht="12.75" customHeight="1">
      <c r="A18" s="35" t="s">
        <v>141</v>
      </c>
      <c r="B18" s="28">
        <v>3</v>
      </c>
      <c r="C18" s="28">
        <v>39</v>
      </c>
      <c r="D18" s="28">
        <v>100</v>
      </c>
    </row>
    <row r="19" spans="1:5" ht="12.75" customHeight="1">
      <c r="A19" s="35" t="s">
        <v>142</v>
      </c>
      <c r="B19" s="28">
        <v>8</v>
      </c>
      <c r="C19" s="28">
        <v>161</v>
      </c>
      <c r="D19" s="28">
        <v>440</v>
      </c>
      <c r="E19" s="2">
        <f>SUM(D19:D27)</f>
        <v>14052</v>
      </c>
    </row>
    <row r="20" spans="1:4" ht="12.75" customHeight="1">
      <c r="A20" s="35" t="s">
        <v>143</v>
      </c>
      <c r="B20" s="28">
        <v>19</v>
      </c>
      <c r="C20" s="28">
        <v>220</v>
      </c>
      <c r="D20" s="28">
        <v>1274</v>
      </c>
    </row>
    <row r="21" spans="1:4" ht="12.75" customHeight="1">
      <c r="A21" s="35" t="s">
        <v>144</v>
      </c>
      <c r="B21" s="28">
        <v>38</v>
      </c>
      <c r="C21" s="28">
        <v>724</v>
      </c>
      <c r="D21" s="28">
        <v>3005</v>
      </c>
    </row>
    <row r="22" spans="1:4" ht="12.75" customHeight="1">
      <c r="A22" s="35" t="s">
        <v>145</v>
      </c>
      <c r="B22" s="28">
        <v>21</v>
      </c>
      <c r="C22" s="28">
        <v>327</v>
      </c>
      <c r="D22" s="28">
        <v>1698</v>
      </c>
    </row>
    <row r="23" spans="1:4" ht="12.75" customHeight="1">
      <c r="A23" s="35" t="s">
        <v>146</v>
      </c>
      <c r="B23" s="28">
        <v>30</v>
      </c>
      <c r="C23" s="28">
        <v>473</v>
      </c>
      <c r="D23" s="28">
        <v>1776</v>
      </c>
    </row>
    <row r="24" spans="1:4" ht="12.75" customHeight="1">
      <c r="A24" s="35" t="s">
        <v>147</v>
      </c>
      <c r="B24" s="28">
        <v>14</v>
      </c>
      <c r="C24" s="28">
        <v>201</v>
      </c>
      <c r="D24" s="28">
        <v>1282</v>
      </c>
    </row>
    <row r="25" spans="1:4" ht="12.75" customHeight="1">
      <c r="A25" s="35" t="s">
        <v>148</v>
      </c>
      <c r="B25" s="28">
        <v>21</v>
      </c>
      <c r="C25" s="28">
        <v>637</v>
      </c>
      <c r="D25" s="28">
        <v>3401</v>
      </c>
    </row>
    <row r="26" spans="1:4" ht="12.75" customHeight="1">
      <c r="A26" s="35" t="s">
        <v>149</v>
      </c>
      <c r="B26" s="28">
        <v>28</v>
      </c>
      <c r="C26" s="28">
        <v>341</v>
      </c>
      <c r="D26" s="28">
        <v>1131</v>
      </c>
    </row>
    <row r="27" spans="1:4" ht="12.75" customHeight="1">
      <c r="A27" s="35" t="s">
        <v>150</v>
      </c>
      <c r="B27" s="28">
        <v>1</v>
      </c>
      <c r="C27" s="28">
        <v>15</v>
      </c>
      <c r="D27" s="28">
        <v>45</v>
      </c>
    </row>
    <row r="28" spans="1:5" ht="12.75" customHeight="1">
      <c r="A28" s="35" t="s">
        <v>151</v>
      </c>
      <c r="B28" s="28">
        <v>16</v>
      </c>
      <c r="C28" s="28">
        <v>214</v>
      </c>
      <c r="D28" s="28">
        <v>716</v>
      </c>
      <c r="E28" s="2">
        <f>SUM(D28:D31)</f>
        <v>13074</v>
      </c>
    </row>
    <row r="29" spans="1:5" ht="12.75" customHeight="1">
      <c r="A29" s="35" t="s">
        <v>152</v>
      </c>
      <c r="B29" s="28">
        <v>49</v>
      </c>
      <c r="C29" s="28">
        <v>889</v>
      </c>
      <c r="D29" s="28">
        <v>3552</v>
      </c>
      <c r="E29" s="28">
        <f>D29</f>
        <v>3552</v>
      </c>
    </row>
    <row r="30" spans="1:5" ht="12.75" customHeight="1">
      <c r="A30" s="35" t="s">
        <v>153</v>
      </c>
      <c r="B30" s="28">
        <v>38</v>
      </c>
      <c r="C30" s="28">
        <v>686</v>
      </c>
      <c r="D30" s="28">
        <v>2244</v>
      </c>
      <c r="E30" s="28">
        <f>D30</f>
        <v>2244</v>
      </c>
    </row>
    <row r="31" spans="1:5" ht="12.75" customHeight="1">
      <c r="A31" s="35" t="s">
        <v>154</v>
      </c>
      <c r="B31" s="28">
        <v>76</v>
      </c>
      <c r="C31" s="28">
        <v>1690</v>
      </c>
      <c r="D31" s="28">
        <v>6562</v>
      </c>
      <c r="E31" s="28">
        <f>D31</f>
        <v>6562</v>
      </c>
    </row>
    <row r="32" spans="1:4" ht="12.75" customHeight="1">
      <c r="A32" s="35" t="s">
        <v>155</v>
      </c>
      <c r="B32" s="28">
        <v>1</v>
      </c>
      <c r="C32" s="28">
        <v>816</v>
      </c>
      <c r="D32" s="28">
        <v>0</v>
      </c>
    </row>
    <row r="33" spans="1:4" ht="12.75" customHeight="1">
      <c r="A33" s="35" t="s">
        <v>156</v>
      </c>
      <c r="B33" s="28">
        <v>9</v>
      </c>
      <c r="C33" s="28">
        <v>388</v>
      </c>
      <c r="D33" s="28">
        <v>483</v>
      </c>
    </row>
    <row r="34" spans="1:4" ht="12.75" customHeight="1">
      <c r="A34" s="95" t="s">
        <v>157</v>
      </c>
      <c r="B34" s="95"/>
      <c r="C34" s="95"/>
      <c r="D34" s="28">
        <v>64844</v>
      </c>
    </row>
    <row r="37" ht="12.75" customHeight="1">
      <c r="A37" s="32" t="s">
        <v>158</v>
      </c>
    </row>
    <row r="38" spans="1:4" ht="12.75" customHeight="1">
      <c r="A38" s="33"/>
      <c r="B38" s="34" t="s">
        <v>159</v>
      </c>
      <c r="C38" s="34" t="s">
        <v>160</v>
      </c>
      <c r="D38" s="34" t="s">
        <v>161</v>
      </c>
    </row>
    <row r="39" spans="1:4" ht="12.75" customHeight="1">
      <c r="A39" s="35" t="s">
        <v>162</v>
      </c>
      <c r="B39" s="28">
        <v>6</v>
      </c>
      <c r="C39" s="28">
        <v>284</v>
      </c>
      <c r="D39" s="28">
        <v>568</v>
      </c>
    </row>
    <row r="40" spans="1:5" ht="12.75" customHeight="1">
      <c r="A40" s="35" t="s">
        <v>163</v>
      </c>
      <c r="B40" s="28">
        <v>29</v>
      </c>
      <c r="C40" s="28">
        <v>3984</v>
      </c>
      <c r="D40" s="28">
        <v>17004</v>
      </c>
      <c r="E40" s="36">
        <f>SUM(D40:D44)</f>
        <v>29386</v>
      </c>
    </row>
    <row r="41" spans="1:4" ht="12.75" customHeight="1">
      <c r="A41" s="35" t="s">
        <v>164</v>
      </c>
      <c r="B41" s="28">
        <v>14</v>
      </c>
      <c r="C41" s="28">
        <v>590</v>
      </c>
      <c r="D41" s="28">
        <v>3032</v>
      </c>
    </row>
    <row r="42" spans="1:4" ht="12.75" customHeight="1">
      <c r="A42" s="35" t="s">
        <v>165</v>
      </c>
      <c r="B42" s="28">
        <v>16</v>
      </c>
      <c r="C42" s="28">
        <v>485</v>
      </c>
      <c r="D42" s="28">
        <v>2581</v>
      </c>
    </row>
    <row r="43" spans="1:4" ht="12.75" customHeight="1">
      <c r="A43" s="35" t="s">
        <v>166</v>
      </c>
      <c r="B43" s="28">
        <v>37</v>
      </c>
      <c r="C43" s="28">
        <v>1545</v>
      </c>
      <c r="D43" s="28">
        <v>5802</v>
      </c>
    </row>
    <row r="44" spans="1:4" ht="12.75" customHeight="1">
      <c r="A44" s="35" t="s">
        <v>167</v>
      </c>
      <c r="B44" s="28">
        <v>16</v>
      </c>
      <c r="C44" s="28">
        <v>236</v>
      </c>
      <c r="D44" s="28">
        <v>967</v>
      </c>
    </row>
    <row r="45" spans="1:5" ht="12.75" customHeight="1">
      <c r="A45" s="35" t="s">
        <v>168</v>
      </c>
      <c r="B45" s="28">
        <v>24</v>
      </c>
      <c r="C45" s="28">
        <v>864</v>
      </c>
      <c r="D45" s="28">
        <v>2464</v>
      </c>
      <c r="E45" s="2">
        <f>SUM(D45:D49)</f>
        <v>5438</v>
      </c>
    </row>
    <row r="46" spans="1:4" ht="12.75" customHeight="1">
      <c r="A46" s="35" t="s">
        <v>169</v>
      </c>
      <c r="B46" s="28">
        <v>20</v>
      </c>
      <c r="C46" s="28">
        <v>285</v>
      </c>
      <c r="D46" s="28">
        <v>1005</v>
      </c>
    </row>
    <row r="47" spans="1:4" ht="12.75" customHeight="1">
      <c r="A47" s="35" t="s">
        <v>170</v>
      </c>
      <c r="B47" s="28">
        <v>15</v>
      </c>
      <c r="C47" s="28">
        <v>162</v>
      </c>
      <c r="D47" s="28">
        <v>519</v>
      </c>
    </row>
    <row r="48" spans="1:4" ht="12.75" customHeight="1">
      <c r="A48" s="35" t="s">
        <v>171</v>
      </c>
      <c r="B48" s="28">
        <v>24</v>
      </c>
      <c r="C48" s="28">
        <v>215</v>
      </c>
      <c r="D48" s="28">
        <v>665</v>
      </c>
    </row>
    <row r="49" spans="1:4" ht="12.75" customHeight="1">
      <c r="A49" s="35" t="s">
        <v>172</v>
      </c>
      <c r="B49" s="28">
        <v>22</v>
      </c>
      <c r="C49" s="28">
        <v>235</v>
      </c>
      <c r="D49" s="28">
        <v>785</v>
      </c>
    </row>
    <row r="50" spans="1:5" ht="12.75" customHeight="1">
      <c r="A50" s="35" t="s">
        <v>173</v>
      </c>
      <c r="B50" s="28">
        <v>162</v>
      </c>
      <c r="C50" s="28">
        <v>3860</v>
      </c>
      <c r="D50" s="28">
        <v>14357</v>
      </c>
      <c r="E50" s="2">
        <f>SUM(D50:D52)</f>
        <v>14507</v>
      </c>
    </row>
    <row r="51" spans="1:4" ht="12.75" customHeight="1">
      <c r="A51" s="35" t="s">
        <v>174</v>
      </c>
      <c r="B51" s="28">
        <v>1</v>
      </c>
      <c r="C51" s="28">
        <v>1</v>
      </c>
      <c r="D51" s="28">
        <v>2</v>
      </c>
    </row>
    <row r="52" spans="1:4" ht="12.75" customHeight="1">
      <c r="A52" s="35" t="s">
        <v>175</v>
      </c>
      <c r="B52" s="28">
        <v>1</v>
      </c>
      <c r="C52" s="28">
        <v>37</v>
      </c>
      <c r="D52" s="28">
        <v>148</v>
      </c>
    </row>
    <row r="53" spans="1:5" ht="12.75" customHeight="1">
      <c r="A53" s="35" t="s">
        <v>176</v>
      </c>
      <c r="B53" s="28">
        <v>11</v>
      </c>
      <c r="C53" s="28">
        <v>483</v>
      </c>
      <c r="D53" s="28">
        <v>783</v>
      </c>
      <c r="E53" s="2">
        <f>SUM(D53:D61)</f>
        <v>14094</v>
      </c>
    </row>
    <row r="54" spans="1:4" ht="12.75" customHeight="1">
      <c r="A54" s="35" t="s">
        <v>177</v>
      </c>
      <c r="B54" s="28">
        <v>14</v>
      </c>
      <c r="C54" s="28">
        <v>235</v>
      </c>
      <c r="D54" s="28">
        <v>1006</v>
      </c>
    </row>
    <row r="55" spans="1:4" ht="12.75" customHeight="1">
      <c r="A55" s="35" t="s">
        <v>178</v>
      </c>
      <c r="B55" s="28">
        <v>26</v>
      </c>
      <c r="C55" s="28">
        <v>543</v>
      </c>
      <c r="D55" s="28">
        <v>2274</v>
      </c>
    </row>
    <row r="56" spans="1:4" ht="12.75" customHeight="1">
      <c r="A56" s="35" t="s">
        <v>179</v>
      </c>
      <c r="B56" s="28">
        <v>22</v>
      </c>
      <c r="C56" s="28">
        <v>421</v>
      </c>
      <c r="D56" s="28">
        <v>1965</v>
      </c>
    </row>
    <row r="57" spans="1:4" ht="12.75" customHeight="1">
      <c r="A57" s="35" t="s">
        <v>180</v>
      </c>
      <c r="B57" s="28">
        <v>25</v>
      </c>
      <c r="C57" s="28">
        <v>722</v>
      </c>
      <c r="D57" s="28">
        <v>2277</v>
      </c>
    </row>
    <row r="58" spans="1:4" ht="12.75" customHeight="1">
      <c r="A58" s="35" t="s">
        <v>181</v>
      </c>
      <c r="B58" s="28">
        <v>23</v>
      </c>
      <c r="C58" s="28">
        <v>267</v>
      </c>
      <c r="D58" s="28">
        <v>1061</v>
      </c>
    </row>
    <row r="59" spans="1:4" ht="12.75" customHeight="1">
      <c r="A59" s="35" t="s">
        <v>182</v>
      </c>
      <c r="B59" s="28">
        <v>25</v>
      </c>
      <c r="C59" s="28">
        <v>812</v>
      </c>
      <c r="D59" s="28">
        <v>3337</v>
      </c>
    </row>
    <row r="60" spans="1:4" ht="12.75" customHeight="1">
      <c r="A60" s="35" t="s">
        <v>183</v>
      </c>
      <c r="B60" s="28">
        <v>25</v>
      </c>
      <c r="C60" s="28">
        <v>347</v>
      </c>
      <c r="D60" s="28">
        <v>1285</v>
      </c>
    </row>
    <row r="61" spans="1:4" ht="12.75" customHeight="1">
      <c r="A61" s="35" t="s">
        <v>184</v>
      </c>
      <c r="B61" s="28">
        <v>2</v>
      </c>
      <c r="C61" s="28">
        <v>37</v>
      </c>
      <c r="D61" s="28">
        <v>106</v>
      </c>
    </row>
    <row r="62" spans="1:5" ht="12.75" customHeight="1">
      <c r="A62" s="35" t="s">
        <v>185</v>
      </c>
      <c r="B62" s="28">
        <v>18</v>
      </c>
      <c r="C62" s="28">
        <v>330</v>
      </c>
      <c r="D62" s="28">
        <v>797</v>
      </c>
      <c r="E62" s="2">
        <f>SUM(D62:D65)</f>
        <v>12665</v>
      </c>
    </row>
    <row r="63" spans="1:5" ht="12.75" customHeight="1">
      <c r="A63" s="35" t="s">
        <v>186</v>
      </c>
      <c r="B63" s="28">
        <v>57</v>
      </c>
      <c r="C63" s="28">
        <v>875</v>
      </c>
      <c r="D63" s="28">
        <v>3006</v>
      </c>
      <c r="E63" s="2">
        <f>D63</f>
        <v>3006</v>
      </c>
    </row>
    <row r="64" spans="1:5" ht="12.75" customHeight="1">
      <c r="A64" s="35" t="s">
        <v>187</v>
      </c>
      <c r="B64" s="28">
        <v>34</v>
      </c>
      <c r="C64" s="28">
        <v>601</v>
      </c>
      <c r="D64" s="28">
        <v>2387</v>
      </c>
      <c r="E64" s="2">
        <f>D64</f>
        <v>2387</v>
      </c>
    </row>
    <row r="65" spans="1:5" ht="12.75" customHeight="1">
      <c r="A65" s="35" t="s">
        <v>188</v>
      </c>
      <c r="B65" s="28">
        <v>74</v>
      </c>
      <c r="C65" s="28">
        <v>1647</v>
      </c>
      <c r="D65" s="28">
        <v>6475</v>
      </c>
      <c r="E65" s="2">
        <f>D65</f>
        <v>6475</v>
      </c>
    </row>
    <row r="66" spans="1:4" ht="12.75" customHeight="1">
      <c r="A66" s="35" t="s">
        <v>189</v>
      </c>
      <c r="B66" s="28">
        <v>2</v>
      </c>
      <c r="C66" s="28">
        <v>935</v>
      </c>
      <c r="D66" s="28">
        <v>0</v>
      </c>
    </row>
    <row r="67" spans="1:4" ht="12.75" customHeight="1">
      <c r="A67" s="35" t="s">
        <v>190</v>
      </c>
      <c r="B67" s="28">
        <v>8</v>
      </c>
      <c r="C67" s="28">
        <v>763</v>
      </c>
      <c r="D67" s="28">
        <v>519</v>
      </c>
    </row>
    <row r="68" spans="1:4" ht="12.75" customHeight="1">
      <c r="A68" s="95" t="s">
        <v>191</v>
      </c>
      <c r="B68" s="95"/>
      <c r="C68" s="95"/>
      <c r="D68" s="28">
        <v>77177</v>
      </c>
    </row>
    <row r="69" spans="1:3" ht="12.75" customHeight="1">
      <c r="A69" s="37"/>
      <c r="B69" s="38"/>
      <c r="C69" s="38"/>
    </row>
    <row r="71" ht="12.75" customHeight="1">
      <c r="A71" s="32" t="s">
        <v>192</v>
      </c>
    </row>
    <row r="72" spans="1:4" ht="12.75" customHeight="1">
      <c r="A72" s="33"/>
      <c r="B72" s="34" t="s">
        <v>193</v>
      </c>
      <c r="C72" s="34" t="s">
        <v>194</v>
      </c>
      <c r="D72" s="34" t="s">
        <v>195</v>
      </c>
    </row>
    <row r="73" spans="1:4" ht="12.75" customHeight="1">
      <c r="A73" s="35" t="s">
        <v>196</v>
      </c>
      <c r="B73" s="28">
        <v>6</v>
      </c>
      <c r="C73" s="28">
        <v>156</v>
      </c>
      <c r="D73" s="28">
        <v>413</v>
      </c>
    </row>
    <row r="74" spans="1:5" ht="12.75" customHeight="1">
      <c r="A74" s="35" t="s">
        <v>197</v>
      </c>
      <c r="B74" s="28">
        <v>27</v>
      </c>
      <c r="C74" s="28">
        <v>2494</v>
      </c>
      <c r="D74" s="28">
        <v>10101</v>
      </c>
      <c r="E74" s="36">
        <f>SUM(D74:D78)</f>
        <v>18581</v>
      </c>
    </row>
    <row r="75" spans="1:4" ht="12.75" customHeight="1">
      <c r="A75" s="35" t="s">
        <v>198</v>
      </c>
      <c r="B75" s="28">
        <v>14</v>
      </c>
      <c r="C75" s="28">
        <v>387</v>
      </c>
      <c r="D75" s="28">
        <v>1728</v>
      </c>
    </row>
    <row r="76" spans="1:4" ht="12.75" customHeight="1">
      <c r="A76" s="35" t="s">
        <v>199</v>
      </c>
      <c r="B76" s="28">
        <v>14</v>
      </c>
      <c r="C76" s="28">
        <v>308</v>
      </c>
      <c r="D76" s="28">
        <v>1530</v>
      </c>
    </row>
    <row r="77" spans="1:4" ht="12.75" customHeight="1">
      <c r="A77" s="35" t="s">
        <v>200</v>
      </c>
      <c r="B77" s="28">
        <v>31</v>
      </c>
      <c r="C77" s="28">
        <v>1105</v>
      </c>
      <c r="D77" s="28">
        <v>4205</v>
      </c>
    </row>
    <row r="78" spans="1:4" ht="12.75" customHeight="1">
      <c r="A78" s="35" t="s">
        <v>201</v>
      </c>
      <c r="B78" s="28">
        <v>11</v>
      </c>
      <c r="C78" s="28">
        <v>248</v>
      </c>
      <c r="D78" s="28">
        <v>1017</v>
      </c>
    </row>
    <row r="79" spans="1:5" ht="12.75" customHeight="1">
      <c r="A79" s="35" t="s">
        <v>202</v>
      </c>
      <c r="B79" s="28">
        <v>20</v>
      </c>
      <c r="C79" s="28">
        <v>502</v>
      </c>
      <c r="D79" s="28">
        <v>2194</v>
      </c>
      <c r="E79" s="2">
        <f>SUM(D79:D83)</f>
        <v>4878</v>
      </c>
    </row>
    <row r="80" spans="1:4" ht="12.75" customHeight="1">
      <c r="A80" s="35" t="s">
        <v>203</v>
      </c>
      <c r="B80" s="28">
        <v>18</v>
      </c>
      <c r="C80" s="28">
        <v>281</v>
      </c>
      <c r="D80" s="28">
        <v>995</v>
      </c>
    </row>
    <row r="81" spans="1:4" ht="12.75" customHeight="1">
      <c r="A81" s="35" t="s">
        <v>204</v>
      </c>
      <c r="B81" s="28">
        <v>15</v>
      </c>
      <c r="C81" s="28">
        <v>209</v>
      </c>
      <c r="D81" s="28">
        <v>637</v>
      </c>
    </row>
    <row r="82" spans="1:4" ht="12.75" customHeight="1">
      <c r="A82" s="35" t="s">
        <v>205</v>
      </c>
      <c r="B82" s="28">
        <v>21</v>
      </c>
      <c r="C82" s="28">
        <v>178</v>
      </c>
      <c r="D82" s="28">
        <v>677</v>
      </c>
    </row>
    <row r="83" spans="1:4" ht="12.75" customHeight="1">
      <c r="A83" s="35" t="s">
        <v>206</v>
      </c>
      <c r="B83" s="28">
        <v>17</v>
      </c>
      <c r="C83" s="28">
        <v>117</v>
      </c>
      <c r="D83" s="28">
        <v>375</v>
      </c>
    </row>
    <row r="84" spans="1:5" ht="12.75" customHeight="1">
      <c r="A84" s="35" t="s">
        <v>207</v>
      </c>
      <c r="B84" s="28">
        <v>152</v>
      </c>
      <c r="C84" s="28">
        <v>3211</v>
      </c>
      <c r="D84" s="28">
        <v>12190</v>
      </c>
      <c r="E84" s="2">
        <f>SUM(D84:D87)</f>
        <v>12634</v>
      </c>
    </row>
    <row r="85" spans="1:4" ht="12.75" customHeight="1">
      <c r="A85" s="35" t="s">
        <v>208</v>
      </c>
      <c r="B85" s="28">
        <v>1</v>
      </c>
      <c r="C85" s="28">
        <v>1</v>
      </c>
      <c r="D85" s="28">
        <v>3</v>
      </c>
    </row>
    <row r="86" spans="1:4" ht="12.75" customHeight="1">
      <c r="A86" s="35" t="s">
        <v>209</v>
      </c>
      <c r="B86" s="28">
        <v>2</v>
      </c>
      <c r="C86" s="28">
        <v>33</v>
      </c>
      <c r="D86" s="28">
        <v>141</v>
      </c>
    </row>
    <row r="87" spans="1:4" ht="12.75" customHeight="1">
      <c r="A87" s="35" t="s">
        <v>210</v>
      </c>
      <c r="B87" s="28">
        <v>2</v>
      </c>
      <c r="C87" s="28">
        <v>20</v>
      </c>
      <c r="D87" s="28">
        <v>300</v>
      </c>
    </row>
    <row r="88" spans="1:5" ht="12.75" customHeight="1">
      <c r="A88" s="35" t="s">
        <v>211</v>
      </c>
      <c r="B88" s="28">
        <v>4</v>
      </c>
      <c r="C88" s="28">
        <v>62</v>
      </c>
      <c r="D88" s="28">
        <v>239</v>
      </c>
      <c r="E88" s="2">
        <f>SUM(D88:D96)</f>
        <v>14435</v>
      </c>
    </row>
    <row r="89" spans="1:4" ht="12.75" customHeight="1">
      <c r="A89" s="35" t="s">
        <v>212</v>
      </c>
      <c r="B89" s="28">
        <v>17</v>
      </c>
      <c r="C89" s="28">
        <v>209</v>
      </c>
      <c r="D89" s="28">
        <v>1208</v>
      </c>
    </row>
    <row r="90" spans="1:4" ht="12.75" customHeight="1">
      <c r="A90" s="35" t="s">
        <v>213</v>
      </c>
      <c r="B90" s="28">
        <v>41</v>
      </c>
      <c r="C90" s="28">
        <v>772</v>
      </c>
      <c r="D90" s="28">
        <v>3093</v>
      </c>
    </row>
    <row r="91" spans="1:4" ht="12.75" customHeight="1">
      <c r="A91" s="35" t="s">
        <v>214</v>
      </c>
      <c r="B91" s="28">
        <v>21</v>
      </c>
      <c r="C91" s="28">
        <v>331</v>
      </c>
      <c r="D91" s="28">
        <v>1658</v>
      </c>
    </row>
    <row r="92" spans="1:4" ht="12.75" customHeight="1">
      <c r="A92" s="35" t="s">
        <v>215</v>
      </c>
      <c r="B92" s="28">
        <v>34</v>
      </c>
      <c r="C92" s="28">
        <v>577</v>
      </c>
      <c r="D92" s="28">
        <v>1978</v>
      </c>
    </row>
    <row r="93" spans="1:4" ht="12.75" customHeight="1">
      <c r="A93" s="35" t="s">
        <v>216</v>
      </c>
      <c r="B93" s="28">
        <v>15</v>
      </c>
      <c r="C93" s="28">
        <v>222</v>
      </c>
      <c r="D93" s="28">
        <v>1438</v>
      </c>
    </row>
    <row r="94" spans="1:4" ht="12.75" customHeight="1">
      <c r="A94" s="35" t="s">
        <v>217</v>
      </c>
      <c r="B94" s="28">
        <v>26</v>
      </c>
      <c r="C94" s="28">
        <v>653</v>
      </c>
      <c r="D94" s="28">
        <v>3445</v>
      </c>
    </row>
    <row r="95" spans="1:4" ht="12.75" customHeight="1">
      <c r="A95" s="35" t="s">
        <v>218</v>
      </c>
      <c r="B95" s="28">
        <v>29</v>
      </c>
      <c r="C95" s="28">
        <v>403</v>
      </c>
      <c r="D95" s="28">
        <v>1291</v>
      </c>
    </row>
    <row r="96" spans="1:4" ht="12.75" customHeight="1">
      <c r="A96" s="35" t="s">
        <v>219</v>
      </c>
      <c r="B96" s="28">
        <v>2</v>
      </c>
      <c r="C96" s="28">
        <v>32</v>
      </c>
      <c r="D96" s="28">
        <v>85</v>
      </c>
    </row>
    <row r="97" spans="1:5" ht="12.75" customHeight="1">
      <c r="A97" s="35" t="s">
        <v>220</v>
      </c>
      <c r="B97" s="28">
        <v>15</v>
      </c>
      <c r="C97" s="28">
        <v>234</v>
      </c>
      <c r="D97" s="28">
        <v>673</v>
      </c>
      <c r="E97" s="2">
        <f>SUM(D97:D100)</f>
        <v>13128</v>
      </c>
    </row>
    <row r="98" spans="1:5" ht="12.75" customHeight="1">
      <c r="A98" s="35" t="s">
        <v>221</v>
      </c>
      <c r="B98" s="28">
        <v>57</v>
      </c>
      <c r="C98" s="28">
        <v>1014</v>
      </c>
      <c r="D98" s="28">
        <v>3664</v>
      </c>
      <c r="E98" s="2">
        <f>D98</f>
        <v>3664</v>
      </c>
    </row>
    <row r="99" spans="1:5" ht="12.75" customHeight="1">
      <c r="A99" s="35" t="s">
        <v>222</v>
      </c>
      <c r="B99" s="28">
        <v>38</v>
      </c>
      <c r="C99" s="28">
        <v>726</v>
      </c>
      <c r="D99" s="28">
        <v>2248</v>
      </c>
      <c r="E99" s="2">
        <f>D99</f>
        <v>2248</v>
      </c>
    </row>
    <row r="100" spans="1:5" ht="12.75" customHeight="1">
      <c r="A100" s="35" t="s">
        <v>223</v>
      </c>
      <c r="B100" s="28">
        <v>78</v>
      </c>
      <c r="C100" s="28">
        <v>1691</v>
      </c>
      <c r="D100" s="28">
        <v>6543</v>
      </c>
      <c r="E100" s="2">
        <f>D100</f>
        <v>6543</v>
      </c>
    </row>
    <row r="101" spans="1:4" ht="12.75" customHeight="1">
      <c r="A101" s="35" t="s">
        <v>224</v>
      </c>
      <c r="B101" s="28">
        <v>22</v>
      </c>
      <c r="C101" s="28">
        <v>975</v>
      </c>
      <c r="D101" s="28">
        <v>1185</v>
      </c>
    </row>
    <row r="102" spans="1:4" ht="12.75" customHeight="1">
      <c r="A102" s="95" t="s">
        <v>225</v>
      </c>
      <c r="B102" s="95"/>
      <c r="C102" s="95"/>
      <c r="D102" s="28">
        <v>65254</v>
      </c>
    </row>
    <row r="103" spans="1:3" ht="12.75" customHeight="1">
      <c r="A103" s="37"/>
      <c r="B103" s="38"/>
      <c r="C103" s="38"/>
    </row>
    <row r="106" ht="12.75" customHeight="1">
      <c r="A106" s="32" t="s">
        <v>226</v>
      </c>
    </row>
    <row r="107" spans="1:4" ht="12.75" customHeight="1">
      <c r="A107" s="33"/>
      <c r="B107" s="34" t="s">
        <v>227</v>
      </c>
      <c r="C107" s="34" t="s">
        <v>228</v>
      </c>
      <c r="D107" s="34" t="s">
        <v>229</v>
      </c>
    </row>
    <row r="108" spans="1:4" ht="12.75" customHeight="1">
      <c r="A108" s="35" t="s">
        <v>230</v>
      </c>
      <c r="B108" s="2">
        <v>7</v>
      </c>
      <c r="C108" s="2">
        <v>139</v>
      </c>
      <c r="D108" s="2">
        <v>304</v>
      </c>
    </row>
    <row r="109" spans="1:5" ht="12.75" customHeight="1">
      <c r="A109" s="35" t="s">
        <v>231</v>
      </c>
      <c r="B109" s="2">
        <v>14</v>
      </c>
      <c r="C109" s="2">
        <v>492</v>
      </c>
      <c r="D109" s="2">
        <v>1999</v>
      </c>
      <c r="E109" s="2">
        <f>SUM(D109:D113)</f>
        <v>14410</v>
      </c>
    </row>
    <row r="110" spans="1:4" ht="12.75" customHeight="1">
      <c r="A110" s="35" t="s">
        <v>232</v>
      </c>
      <c r="B110" s="2">
        <v>13</v>
      </c>
      <c r="C110" s="2">
        <v>639</v>
      </c>
      <c r="D110" s="2">
        <v>3601</v>
      </c>
    </row>
    <row r="111" spans="1:4" ht="12.75" customHeight="1">
      <c r="A111" s="35" t="s">
        <v>233</v>
      </c>
      <c r="B111" s="2">
        <v>13</v>
      </c>
      <c r="C111" s="2">
        <v>580</v>
      </c>
      <c r="D111" s="2">
        <v>3128</v>
      </c>
    </row>
    <row r="112" spans="1:4" ht="12.75" customHeight="1">
      <c r="A112" s="35" t="s">
        <v>234</v>
      </c>
      <c r="B112" s="2">
        <v>34</v>
      </c>
      <c r="C112" s="2">
        <v>1275</v>
      </c>
      <c r="D112" s="2">
        <v>4990</v>
      </c>
    </row>
    <row r="113" spans="1:4" ht="12.75" customHeight="1">
      <c r="A113" s="35" t="s">
        <v>235</v>
      </c>
      <c r="B113" s="2">
        <v>12</v>
      </c>
      <c r="C113" s="2">
        <v>172</v>
      </c>
      <c r="D113" s="2">
        <v>692</v>
      </c>
    </row>
    <row r="114" spans="1:5" ht="12.75" customHeight="1">
      <c r="A114" s="35" t="s">
        <v>236</v>
      </c>
      <c r="B114" s="2">
        <v>23</v>
      </c>
      <c r="C114" s="2">
        <v>782</v>
      </c>
      <c r="D114" s="2">
        <v>1893</v>
      </c>
      <c r="E114" s="2">
        <f>SUM(D114:D118)</f>
        <v>4944</v>
      </c>
    </row>
    <row r="115" spans="1:4" ht="12.75" customHeight="1">
      <c r="A115" s="35" t="s">
        <v>237</v>
      </c>
      <c r="B115" s="2">
        <v>16</v>
      </c>
      <c r="C115" s="2">
        <v>174</v>
      </c>
      <c r="D115" s="2">
        <v>792</v>
      </c>
    </row>
    <row r="116" spans="1:4" ht="12.75" customHeight="1">
      <c r="A116" s="35" t="s">
        <v>238</v>
      </c>
      <c r="B116" s="2">
        <v>16</v>
      </c>
      <c r="C116" s="2">
        <v>195</v>
      </c>
      <c r="D116" s="2">
        <v>695</v>
      </c>
    </row>
    <row r="117" spans="1:4" ht="12.75" customHeight="1">
      <c r="A117" s="35" t="s">
        <v>239</v>
      </c>
      <c r="B117" s="2">
        <v>26</v>
      </c>
      <c r="C117" s="2">
        <v>207</v>
      </c>
      <c r="D117" s="2">
        <v>552</v>
      </c>
    </row>
    <row r="118" spans="1:4" ht="12.75" customHeight="1">
      <c r="A118" s="35" t="s">
        <v>240</v>
      </c>
      <c r="B118" s="2">
        <v>24</v>
      </c>
      <c r="C118" s="2">
        <v>303</v>
      </c>
      <c r="D118" s="2">
        <v>1012</v>
      </c>
    </row>
    <row r="119" spans="1:5" ht="12.75" customHeight="1">
      <c r="A119" s="35" t="s">
        <v>241</v>
      </c>
      <c r="B119" s="2">
        <v>143</v>
      </c>
      <c r="C119" s="2">
        <v>4878</v>
      </c>
      <c r="D119" s="2">
        <v>14267</v>
      </c>
      <c r="E119" s="2">
        <f>SUM(D119:D120)</f>
        <v>15359</v>
      </c>
    </row>
    <row r="120" spans="1:4" ht="12.75" customHeight="1">
      <c r="A120" s="35" t="s">
        <v>242</v>
      </c>
      <c r="B120" s="2">
        <v>21</v>
      </c>
      <c r="C120" s="2">
        <v>275</v>
      </c>
      <c r="D120" s="2">
        <v>1092</v>
      </c>
    </row>
    <row r="121" spans="1:5" ht="12.75" customHeight="1">
      <c r="A121" s="35" t="s">
        <v>243</v>
      </c>
      <c r="B121" s="2">
        <v>4</v>
      </c>
      <c r="C121" s="2">
        <v>93</v>
      </c>
      <c r="D121" s="2">
        <v>374</v>
      </c>
      <c r="E121" s="2">
        <f>SUM(D121:D130)</f>
        <v>16784</v>
      </c>
    </row>
    <row r="122" spans="1:4" ht="12.75" customHeight="1">
      <c r="A122" s="35" t="s">
        <v>244</v>
      </c>
      <c r="B122" s="2">
        <v>5</v>
      </c>
      <c r="C122" s="2">
        <v>208</v>
      </c>
      <c r="D122" s="2">
        <v>818</v>
      </c>
    </row>
    <row r="123" spans="1:4" ht="12.75" customHeight="1">
      <c r="A123" s="35" t="s">
        <v>245</v>
      </c>
      <c r="B123" s="2">
        <v>23</v>
      </c>
      <c r="C123" s="2">
        <v>437</v>
      </c>
      <c r="D123" s="2">
        <v>1380</v>
      </c>
    </row>
    <row r="124" spans="1:4" ht="12.75" customHeight="1">
      <c r="A124" s="35" t="s">
        <v>246</v>
      </c>
      <c r="B124" s="2">
        <v>32</v>
      </c>
      <c r="C124" s="2">
        <v>551</v>
      </c>
      <c r="D124" s="2">
        <v>2089</v>
      </c>
    </row>
    <row r="125" spans="1:4" ht="12.75" customHeight="1">
      <c r="A125" s="35" t="s">
        <v>247</v>
      </c>
      <c r="B125" s="2">
        <v>33</v>
      </c>
      <c r="C125" s="2">
        <v>1054</v>
      </c>
      <c r="D125" s="2">
        <v>3455</v>
      </c>
    </row>
    <row r="126" spans="1:4" ht="12.75" customHeight="1">
      <c r="A126" s="35" t="s">
        <v>248</v>
      </c>
      <c r="B126" s="2">
        <v>30</v>
      </c>
      <c r="C126" s="2">
        <v>794</v>
      </c>
      <c r="D126" s="2">
        <v>2567</v>
      </c>
    </row>
    <row r="127" spans="1:4" ht="12.75" customHeight="1">
      <c r="A127" s="35" t="s">
        <v>249</v>
      </c>
      <c r="B127" s="2">
        <v>21</v>
      </c>
      <c r="C127" s="2">
        <v>248</v>
      </c>
      <c r="D127" s="2">
        <v>1003</v>
      </c>
    </row>
    <row r="128" spans="1:4" ht="12.75" customHeight="1">
      <c r="A128" s="35" t="s">
        <v>250</v>
      </c>
      <c r="B128" s="2">
        <v>26</v>
      </c>
      <c r="C128" s="2">
        <v>1063</v>
      </c>
      <c r="D128" s="2">
        <v>3822</v>
      </c>
    </row>
    <row r="129" spans="1:4" ht="12.75" customHeight="1">
      <c r="A129" s="35" t="s">
        <v>251</v>
      </c>
      <c r="B129" s="2">
        <v>33</v>
      </c>
      <c r="C129" s="2">
        <v>401</v>
      </c>
      <c r="D129" s="2">
        <v>1131</v>
      </c>
    </row>
    <row r="130" spans="1:4" ht="12.75" customHeight="1">
      <c r="A130" s="35" t="s">
        <v>252</v>
      </c>
      <c r="B130" s="2">
        <v>2</v>
      </c>
      <c r="C130" s="2">
        <v>54</v>
      </c>
      <c r="D130" s="2">
        <v>145</v>
      </c>
    </row>
    <row r="131" spans="1:5" ht="12.75" customHeight="1">
      <c r="A131" s="35" t="s">
        <v>253</v>
      </c>
      <c r="B131" s="2">
        <v>19</v>
      </c>
      <c r="C131" s="2">
        <v>277</v>
      </c>
      <c r="D131" s="2">
        <v>678</v>
      </c>
      <c r="E131" s="2">
        <f>SUM(D131:D134)</f>
        <v>13744</v>
      </c>
    </row>
    <row r="132" spans="1:5" ht="12.75" customHeight="1">
      <c r="A132" s="35" t="s">
        <v>254</v>
      </c>
      <c r="B132" s="2">
        <v>60</v>
      </c>
      <c r="C132" s="2">
        <v>996</v>
      </c>
      <c r="D132" s="2">
        <v>3563</v>
      </c>
      <c r="E132" s="2">
        <f>D132</f>
        <v>3563</v>
      </c>
    </row>
    <row r="133" spans="1:5" ht="12.75" customHeight="1">
      <c r="A133" s="35" t="s">
        <v>255</v>
      </c>
      <c r="B133" s="2">
        <v>32</v>
      </c>
      <c r="C133" s="2">
        <v>447</v>
      </c>
      <c r="D133" s="2">
        <v>2222</v>
      </c>
      <c r="E133" s="2">
        <f>D133</f>
        <v>2222</v>
      </c>
    </row>
    <row r="134" spans="1:5" ht="12.75" customHeight="1">
      <c r="A134" s="35" t="s">
        <v>256</v>
      </c>
      <c r="B134" s="2">
        <v>58</v>
      </c>
      <c r="C134" s="2">
        <v>1535</v>
      </c>
      <c r="D134" s="2">
        <v>7281</v>
      </c>
      <c r="E134" s="2">
        <f>D134</f>
        <v>7281</v>
      </c>
    </row>
    <row r="135" spans="1:4" ht="12.75" customHeight="1">
      <c r="A135" s="35" t="s">
        <v>257</v>
      </c>
      <c r="B135" s="2">
        <v>55</v>
      </c>
      <c r="C135" s="2">
        <v>1001</v>
      </c>
      <c r="D135" s="2">
        <v>1768</v>
      </c>
    </row>
    <row r="136" spans="1:4" ht="12.75" customHeight="1">
      <c r="A136" s="95" t="s">
        <v>258</v>
      </c>
      <c r="B136" s="95"/>
      <c r="C136" s="95"/>
      <c r="D136" s="28">
        <v>67313</v>
      </c>
    </row>
    <row r="138" ht="12.75" customHeight="1">
      <c r="A138" s="32" t="s">
        <v>259</v>
      </c>
    </row>
    <row r="139" spans="1:4" ht="12.75" customHeight="1">
      <c r="A139" s="33"/>
      <c r="B139" s="34" t="s">
        <v>260</v>
      </c>
      <c r="C139" s="34" t="s">
        <v>261</v>
      </c>
      <c r="D139" s="34" t="s">
        <v>262</v>
      </c>
    </row>
    <row r="140" spans="1:4" ht="12.75" customHeight="1">
      <c r="A140" s="35" t="s">
        <v>263</v>
      </c>
      <c r="B140" s="28">
        <v>5</v>
      </c>
      <c r="C140" s="28">
        <v>112</v>
      </c>
      <c r="D140" s="28">
        <v>370</v>
      </c>
    </row>
    <row r="141" spans="1:5" ht="12.75" customHeight="1">
      <c r="A141" s="35" t="s">
        <v>264</v>
      </c>
      <c r="B141" s="28">
        <v>14</v>
      </c>
      <c r="C141" s="28">
        <v>339</v>
      </c>
      <c r="D141" s="28">
        <v>1822</v>
      </c>
      <c r="E141" s="2">
        <f>SUM(D141:D145)</f>
        <v>11478</v>
      </c>
    </row>
    <row r="142" spans="1:4" ht="12.75" customHeight="1">
      <c r="A142" s="35" t="s">
        <v>265</v>
      </c>
      <c r="B142" s="28">
        <v>16</v>
      </c>
      <c r="C142" s="28">
        <v>526</v>
      </c>
      <c r="D142" s="28">
        <v>2449</v>
      </c>
    </row>
    <row r="143" spans="1:4" ht="12.75" customHeight="1">
      <c r="A143" s="35" t="s">
        <v>266</v>
      </c>
      <c r="B143" s="28">
        <v>17</v>
      </c>
      <c r="C143" s="28">
        <v>330</v>
      </c>
      <c r="D143" s="28">
        <v>1743</v>
      </c>
    </row>
    <row r="144" spans="1:4" ht="12.75" customHeight="1">
      <c r="A144" s="35" t="s">
        <v>267</v>
      </c>
      <c r="B144" s="28">
        <v>32</v>
      </c>
      <c r="C144" s="28">
        <v>939</v>
      </c>
      <c r="D144" s="28">
        <v>3591</v>
      </c>
    </row>
    <row r="145" spans="1:4" ht="12.75" customHeight="1">
      <c r="A145" s="35" t="s">
        <v>268</v>
      </c>
      <c r="B145" s="28">
        <v>14</v>
      </c>
      <c r="C145" s="28">
        <v>391</v>
      </c>
      <c r="D145" s="28">
        <v>1873</v>
      </c>
    </row>
    <row r="146" spans="1:5" ht="12.75" customHeight="1">
      <c r="A146" s="35" t="s">
        <v>269</v>
      </c>
      <c r="B146" s="28">
        <v>22</v>
      </c>
      <c r="C146" s="28">
        <v>430</v>
      </c>
      <c r="D146" s="28">
        <v>1821</v>
      </c>
      <c r="E146" s="2">
        <f>SUM(D146:D151)</f>
        <v>4221</v>
      </c>
    </row>
    <row r="147" spans="1:4" ht="12.75" customHeight="1">
      <c r="A147" s="35" t="s">
        <v>270</v>
      </c>
      <c r="B147" s="28">
        <v>17</v>
      </c>
      <c r="C147" s="28">
        <v>168</v>
      </c>
      <c r="D147" s="28">
        <v>503</v>
      </c>
    </row>
    <row r="148" spans="1:4" ht="12.75" customHeight="1">
      <c r="A148" s="35" t="s">
        <v>271</v>
      </c>
      <c r="B148" s="28">
        <v>16</v>
      </c>
      <c r="C148" s="28">
        <v>172</v>
      </c>
      <c r="D148" s="28">
        <v>560</v>
      </c>
    </row>
    <row r="149" spans="1:4" ht="12.75" customHeight="1">
      <c r="A149" s="35" t="s">
        <v>272</v>
      </c>
      <c r="B149" s="28">
        <v>18</v>
      </c>
      <c r="C149" s="28">
        <v>184</v>
      </c>
      <c r="D149" s="28">
        <v>813</v>
      </c>
    </row>
    <row r="150" spans="1:4" ht="12.75" customHeight="1">
      <c r="A150" s="35" t="s">
        <v>273</v>
      </c>
      <c r="B150" s="28">
        <v>20</v>
      </c>
      <c r="C150" s="28">
        <v>169</v>
      </c>
      <c r="D150" s="28">
        <v>516</v>
      </c>
    </row>
    <row r="151" spans="1:4" ht="12.75" customHeight="1">
      <c r="A151" s="35" t="s">
        <v>274</v>
      </c>
      <c r="B151" s="28">
        <v>1</v>
      </c>
      <c r="C151" s="28">
        <v>2</v>
      </c>
      <c r="D151" s="28">
        <v>8</v>
      </c>
    </row>
    <row r="152" spans="1:5" ht="12.75" customHeight="1">
      <c r="A152" s="35" t="s">
        <v>275</v>
      </c>
      <c r="B152" s="28">
        <v>122</v>
      </c>
      <c r="C152" s="28">
        <v>2731</v>
      </c>
      <c r="D152" s="28">
        <v>11898</v>
      </c>
      <c r="E152" s="2">
        <f>SUM(D152:D153)</f>
        <v>13451</v>
      </c>
    </row>
    <row r="153" spans="1:4" ht="12.75" customHeight="1">
      <c r="A153" s="35" t="s">
        <v>276</v>
      </c>
      <c r="B153" s="28">
        <v>28</v>
      </c>
      <c r="C153" s="28">
        <v>338</v>
      </c>
      <c r="D153" s="28">
        <v>1553</v>
      </c>
    </row>
    <row r="154" spans="1:5" ht="12.75" customHeight="1">
      <c r="A154" s="35" t="s">
        <v>277</v>
      </c>
      <c r="B154" s="28">
        <v>3</v>
      </c>
      <c r="C154" s="28">
        <v>87</v>
      </c>
      <c r="D154" s="28">
        <v>348</v>
      </c>
      <c r="E154" s="2">
        <f>SUM(D154:D163)</f>
        <v>15945</v>
      </c>
    </row>
    <row r="155" spans="1:4" ht="12.75" customHeight="1">
      <c r="A155" s="35" t="s">
        <v>278</v>
      </c>
      <c r="B155" s="28">
        <v>4</v>
      </c>
      <c r="C155" s="28">
        <v>64</v>
      </c>
      <c r="D155" s="28">
        <v>222</v>
      </c>
    </row>
    <row r="156" spans="1:4" ht="12.75" customHeight="1">
      <c r="A156" s="35" t="s">
        <v>279</v>
      </c>
      <c r="B156" s="28">
        <v>17</v>
      </c>
      <c r="C156" s="28">
        <v>303</v>
      </c>
      <c r="D156" s="28">
        <v>1126</v>
      </c>
    </row>
    <row r="157" spans="1:4" ht="12.75" customHeight="1">
      <c r="A157" s="35" t="s">
        <v>280</v>
      </c>
      <c r="B157" s="28">
        <v>48</v>
      </c>
      <c r="C157" s="28">
        <v>1059</v>
      </c>
      <c r="D157" s="28">
        <v>3591</v>
      </c>
    </row>
    <row r="158" spans="1:4" ht="12.75" customHeight="1">
      <c r="A158" s="35" t="s">
        <v>281</v>
      </c>
      <c r="B158" s="28">
        <v>20</v>
      </c>
      <c r="C158" s="28">
        <v>237</v>
      </c>
      <c r="D158" s="28">
        <v>967</v>
      </c>
    </row>
    <row r="159" spans="1:4" ht="12.75" customHeight="1">
      <c r="A159" s="35" t="s">
        <v>282</v>
      </c>
      <c r="B159" s="28">
        <v>32</v>
      </c>
      <c r="C159" s="28">
        <v>720</v>
      </c>
      <c r="D159" s="28">
        <v>2364</v>
      </c>
    </row>
    <row r="160" spans="1:4" ht="12.75" customHeight="1">
      <c r="A160" s="35" t="s">
        <v>283</v>
      </c>
      <c r="B160" s="28">
        <v>23</v>
      </c>
      <c r="C160" s="28">
        <v>433</v>
      </c>
      <c r="D160" s="28">
        <v>1549</v>
      </c>
    </row>
    <row r="161" spans="1:4" ht="12.75" customHeight="1">
      <c r="A161" s="35" t="s">
        <v>284</v>
      </c>
      <c r="B161" s="28">
        <v>26</v>
      </c>
      <c r="C161" s="28">
        <v>981</v>
      </c>
      <c r="D161" s="28">
        <v>3805</v>
      </c>
    </row>
    <row r="162" spans="1:4" ht="12.75" customHeight="1">
      <c r="A162" s="35" t="s">
        <v>285</v>
      </c>
      <c r="B162" s="28">
        <v>31</v>
      </c>
      <c r="C162" s="28">
        <v>402</v>
      </c>
      <c r="D162" s="28">
        <v>1770</v>
      </c>
    </row>
    <row r="163" spans="1:4" ht="12.75" customHeight="1">
      <c r="A163" s="35" t="s">
        <v>286</v>
      </c>
      <c r="B163" s="28">
        <v>3</v>
      </c>
      <c r="C163" s="28">
        <v>67</v>
      </c>
      <c r="D163" s="28">
        <v>203</v>
      </c>
    </row>
    <row r="164" spans="1:5" ht="12.75" customHeight="1">
      <c r="A164" s="35" t="s">
        <v>287</v>
      </c>
      <c r="B164" s="28">
        <v>21</v>
      </c>
      <c r="C164" s="28">
        <v>297</v>
      </c>
      <c r="D164" s="28">
        <v>1193</v>
      </c>
      <c r="E164" s="2">
        <f>SUM(D164:D168)</f>
        <v>13421</v>
      </c>
    </row>
    <row r="165" spans="1:5" ht="12.75" customHeight="1">
      <c r="A165" s="35" t="s">
        <v>288</v>
      </c>
      <c r="B165" s="28">
        <v>51</v>
      </c>
      <c r="C165" s="28">
        <v>825</v>
      </c>
      <c r="D165" s="28">
        <v>3415</v>
      </c>
      <c r="E165" s="2">
        <f>D165</f>
        <v>3415</v>
      </c>
    </row>
    <row r="166" spans="1:5" ht="12.75" customHeight="1">
      <c r="A166" s="35" t="s">
        <v>289</v>
      </c>
      <c r="B166" s="28">
        <v>32</v>
      </c>
      <c r="C166" s="28">
        <v>458</v>
      </c>
      <c r="D166" s="28">
        <v>2291</v>
      </c>
      <c r="E166" s="2">
        <f>D166</f>
        <v>2291</v>
      </c>
    </row>
    <row r="167" spans="1:5" ht="12.75" customHeight="1">
      <c r="A167" s="35" t="s">
        <v>290</v>
      </c>
      <c r="B167" s="28">
        <v>60</v>
      </c>
      <c r="C167" s="28">
        <v>1481</v>
      </c>
      <c r="D167" s="28">
        <v>6465</v>
      </c>
      <c r="E167" s="2">
        <f>D167</f>
        <v>6465</v>
      </c>
    </row>
    <row r="168" spans="1:4" ht="12.75" customHeight="1">
      <c r="A168" s="35" t="s">
        <v>291</v>
      </c>
      <c r="B168" s="28">
        <v>1</v>
      </c>
      <c r="C168" s="28">
        <v>19</v>
      </c>
      <c r="D168" s="28">
        <v>57</v>
      </c>
    </row>
    <row r="169" spans="1:4" ht="12.75" customHeight="1">
      <c r="A169" s="35" t="s">
        <v>292</v>
      </c>
      <c r="B169" s="28">
        <v>63</v>
      </c>
      <c r="C169" s="28">
        <v>1150</v>
      </c>
      <c r="D169" s="28">
        <v>1851</v>
      </c>
    </row>
    <row r="170" spans="1:4" ht="12.75" customHeight="1">
      <c r="A170" s="95" t="s">
        <v>293</v>
      </c>
      <c r="B170" s="95"/>
      <c r="C170" s="95"/>
      <c r="D170" s="28">
        <v>60737</v>
      </c>
    </row>
    <row r="172" ht="12.75" customHeight="1">
      <c r="A172" s="32" t="s">
        <v>294</v>
      </c>
    </row>
    <row r="173" spans="1:4" ht="12.75" customHeight="1">
      <c r="A173" s="33"/>
      <c r="B173" s="34" t="s">
        <v>295</v>
      </c>
      <c r="C173" s="34" t="s">
        <v>296</v>
      </c>
      <c r="D173" s="34" t="s">
        <v>297</v>
      </c>
    </row>
    <row r="174" spans="1:4" ht="12.75" customHeight="1">
      <c r="A174" s="35" t="s">
        <v>298</v>
      </c>
      <c r="B174" s="28">
        <v>7</v>
      </c>
      <c r="C174" s="28">
        <v>141</v>
      </c>
      <c r="D174" s="28">
        <v>303</v>
      </c>
    </row>
    <row r="175" spans="1:5" ht="12.75" customHeight="1">
      <c r="A175" s="35" t="s">
        <v>299</v>
      </c>
      <c r="B175" s="28">
        <v>18</v>
      </c>
      <c r="C175" s="28">
        <v>462</v>
      </c>
      <c r="D175" s="28">
        <v>2166</v>
      </c>
      <c r="E175" s="2">
        <f>SUM(D175:D179)</f>
        <v>14886</v>
      </c>
    </row>
    <row r="176" spans="1:4" ht="12.75" customHeight="1">
      <c r="A176" s="35" t="s">
        <v>300</v>
      </c>
      <c r="B176" s="28">
        <v>13</v>
      </c>
      <c r="C176" s="28">
        <v>578</v>
      </c>
      <c r="D176" s="28">
        <v>3646</v>
      </c>
    </row>
    <row r="177" spans="1:4" ht="12.75" customHeight="1">
      <c r="A177" s="35" t="s">
        <v>301</v>
      </c>
      <c r="B177" s="28">
        <v>16</v>
      </c>
      <c r="C177" s="28">
        <v>585</v>
      </c>
      <c r="D177" s="28">
        <v>3294</v>
      </c>
    </row>
    <row r="178" spans="1:4" ht="12.75" customHeight="1">
      <c r="A178" s="35" t="s">
        <v>302</v>
      </c>
      <c r="B178" s="28">
        <v>37</v>
      </c>
      <c r="C178" s="28">
        <v>1272</v>
      </c>
      <c r="D178" s="28">
        <v>4697</v>
      </c>
    </row>
    <row r="179" spans="1:4" ht="12.75" customHeight="1">
      <c r="A179" s="35" t="s">
        <v>303</v>
      </c>
      <c r="B179" s="28">
        <v>14</v>
      </c>
      <c r="C179" s="28">
        <v>257</v>
      </c>
      <c r="D179" s="28">
        <v>1083</v>
      </c>
    </row>
    <row r="180" spans="1:5" ht="12.75" customHeight="1">
      <c r="A180" s="35" t="s">
        <v>304</v>
      </c>
      <c r="B180" s="28">
        <v>27</v>
      </c>
      <c r="C180" s="28">
        <v>801</v>
      </c>
      <c r="D180" s="28">
        <v>2095</v>
      </c>
      <c r="E180" s="2">
        <f>SUM(D180:D185)</f>
        <v>6017</v>
      </c>
    </row>
    <row r="181" spans="1:4" ht="12.75" customHeight="1">
      <c r="A181" s="35" t="s">
        <v>305</v>
      </c>
      <c r="B181" s="28">
        <v>15</v>
      </c>
      <c r="C181" s="28">
        <v>105</v>
      </c>
      <c r="D181" s="28">
        <v>296</v>
      </c>
    </row>
    <row r="182" spans="1:4" ht="12.75" customHeight="1">
      <c r="A182" s="35" t="s">
        <v>306</v>
      </c>
      <c r="B182" s="28">
        <v>16</v>
      </c>
      <c r="C182" s="28">
        <v>218</v>
      </c>
      <c r="D182" s="28">
        <v>752</v>
      </c>
    </row>
    <row r="183" spans="1:4" ht="12.75" customHeight="1">
      <c r="A183" s="35" t="s">
        <v>307</v>
      </c>
      <c r="B183" s="28">
        <v>26</v>
      </c>
      <c r="C183" s="28">
        <v>206</v>
      </c>
      <c r="D183" s="28">
        <v>483</v>
      </c>
    </row>
    <row r="184" spans="1:4" ht="12.75" customHeight="1">
      <c r="A184" s="35" t="s">
        <v>308</v>
      </c>
      <c r="B184" s="28">
        <v>26</v>
      </c>
      <c r="C184" s="28">
        <v>540</v>
      </c>
      <c r="D184" s="28">
        <v>2351</v>
      </c>
    </row>
    <row r="185" spans="1:4" ht="12.75" customHeight="1">
      <c r="A185" s="35" t="s">
        <v>309</v>
      </c>
      <c r="B185" s="28">
        <v>2</v>
      </c>
      <c r="C185" s="28">
        <v>20</v>
      </c>
      <c r="D185" s="28">
        <v>40</v>
      </c>
    </row>
    <row r="186" spans="1:5" ht="12.75" customHeight="1">
      <c r="A186" s="35" t="s">
        <v>310</v>
      </c>
      <c r="B186" s="28">
        <v>147</v>
      </c>
      <c r="C186" s="28">
        <v>5499</v>
      </c>
      <c r="D186" s="28">
        <v>14272</v>
      </c>
      <c r="E186" s="2">
        <f>SUM(D186:D187)</f>
        <v>15194</v>
      </c>
    </row>
    <row r="187" spans="1:4" ht="12.75" customHeight="1">
      <c r="A187" s="35" t="s">
        <v>311</v>
      </c>
      <c r="B187" s="28">
        <v>13</v>
      </c>
      <c r="C187" s="28">
        <v>299</v>
      </c>
      <c r="D187" s="28">
        <v>922</v>
      </c>
    </row>
    <row r="188" spans="1:5" ht="12.75" customHeight="1">
      <c r="A188" s="35" t="s">
        <v>312</v>
      </c>
      <c r="B188" s="28">
        <v>3</v>
      </c>
      <c r="C188" s="28">
        <v>92</v>
      </c>
      <c r="D188" s="28">
        <v>368</v>
      </c>
      <c r="E188" s="2">
        <f>SUM(D188:D197)</f>
        <v>16887</v>
      </c>
    </row>
    <row r="189" spans="1:4" ht="12.75" customHeight="1">
      <c r="A189" s="35" t="s">
        <v>313</v>
      </c>
      <c r="B189" s="28">
        <v>7</v>
      </c>
      <c r="C189" s="28">
        <v>235</v>
      </c>
      <c r="D189" s="28">
        <v>896</v>
      </c>
    </row>
    <row r="190" spans="1:4" ht="12.75" customHeight="1">
      <c r="A190" s="35" t="s">
        <v>314</v>
      </c>
      <c r="B190" s="28">
        <v>22</v>
      </c>
      <c r="C190" s="28">
        <v>353</v>
      </c>
      <c r="D190" s="28">
        <v>1067</v>
      </c>
    </row>
    <row r="191" spans="1:4" ht="12.75" customHeight="1">
      <c r="A191" s="35" t="s">
        <v>315</v>
      </c>
      <c r="B191" s="28">
        <v>35</v>
      </c>
      <c r="C191" s="28">
        <v>663</v>
      </c>
      <c r="D191" s="28">
        <v>2072</v>
      </c>
    </row>
    <row r="192" spans="1:4" ht="12.75" customHeight="1">
      <c r="A192" s="35" t="s">
        <v>316</v>
      </c>
      <c r="B192" s="28">
        <v>32</v>
      </c>
      <c r="C192" s="28">
        <v>1201</v>
      </c>
      <c r="D192" s="28">
        <v>3974</v>
      </c>
    </row>
    <row r="193" spans="1:4" ht="12.75" customHeight="1">
      <c r="A193" s="35" t="s">
        <v>317</v>
      </c>
      <c r="B193" s="28">
        <v>28</v>
      </c>
      <c r="C193" s="28">
        <v>743</v>
      </c>
      <c r="D193" s="28">
        <v>2208</v>
      </c>
    </row>
    <row r="194" spans="1:4" ht="12.75" customHeight="1">
      <c r="A194" s="35" t="s">
        <v>318</v>
      </c>
      <c r="B194" s="28">
        <v>21</v>
      </c>
      <c r="C194" s="28">
        <v>323</v>
      </c>
      <c r="D194" s="28">
        <v>1202</v>
      </c>
    </row>
    <row r="195" spans="1:4" ht="12.75" customHeight="1">
      <c r="A195" s="35" t="s">
        <v>319</v>
      </c>
      <c r="B195" s="28">
        <v>29</v>
      </c>
      <c r="C195" s="28">
        <v>1096</v>
      </c>
      <c r="D195" s="28">
        <v>3721</v>
      </c>
    </row>
    <row r="196" spans="1:4" ht="12.75" customHeight="1">
      <c r="A196" s="35" t="s">
        <v>320</v>
      </c>
      <c r="B196" s="28">
        <v>31</v>
      </c>
      <c r="C196" s="28">
        <v>457</v>
      </c>
      <c r="D196" s="28">
        <v>1220</v>
      </c>
    </row>
    <row r="197" spans="1:4" ht="12.75" customHeight="1">
      <c r="A197" s="35" t="s">
        <v>321</v>
      </c>
      <c r="B197" s="28">
        <v>3</v>
      </c>
      <c r="C197" s="28">
        <v>52</v>
      </c>
      <c r="D197" s="28">
        <v>159</v>
      </c>
    </row>
    <row r="198" spans="1:5" ht="12.75" customHeight="1">
      <c r="A198" s="35" t="s">
        <v>322</v>
      </c>
      <c r="B198" s="28">
        <v>21</v>
      </c>
      <c r="C198" s="28">
        <v>297</v>
      </c>
      <c r="D198" s="28">
        <v>1193</v>
      </c>
      <c r="E198" s="2">
        <f>SUM(D198:D201)</f>
        <v>14191</v>
      </c>
    </row>
    <row r="199" spans="1:5" ht="12.75" customHeight="1">
      <c r="A199" s="35" t="s">
        <v>323</v>
      </c>
      <c r="B199" s="28">
        <v>81</v>
      </c>
      <c r="C199" s="28">
        <v>1717</v>
      </c>
      <c r="D199" s="28">
        <v>5492</v>
      </c>
      <c r="E199" s="2">
        <f>D199</f>
        <v>5492</v>
      </c>
    </row>
    <row r="200" spans="1:5" ht="12.75" customHeight="1">
      <c r="A200" s="35" t="s">
        <v>324</v>
      </c>
      <c r="B200" s="28">
        <v>61</v>
      </c>
      <c r="C200" s="28">
        <v>1518</v>
      </c>
      <c r="D200" s="28">
        <v>7398</v>
      </c>
      <c r="E200" s="2">
        <f>D200</f>
        <v>7398</v>
      </c>
    </row>
    <row r="201" spans="1:5" ht="12.75" customHeight="1">
      <c r="A201" s="35" t="s">
        <v>325</v>
      </c>
      <c r="B201" s="28">
        <v>1</v>
      </c>
      <c r="C201" s="28">
        <v>36</v>
      </c>
      <c r="D201" s="28">
        <v>108</v>
      </c>
      <c r="E201" s="2">
        <f>D201</f>
        <v>108</v>
      </c>
    </row>
    <row r="202" spans="1:4" ht="12.75" customHeight="1">
      <c r="A202" s="35" t="s">
        <v>326</v>
      </c>
      <c r="B202" s="28">
        <v>68</v>
      </c>
      <c r="C202" s="28">
        <v>1047</v>
      </c>
      <c r="D202" s="28">
        <v>1926</v>
      </c>
    </row>
    <row r="203" spans="1:4" ht="12.75" customHeight="1">
      <c r="A203" s="35" t="s">
        <v>327</v>
      </c>
      <c r="B203" s="28">
        <v>1</v>
      </c>
      <c r="C203" s="28">
        <v>22</v>
      </c>
      <c r="D203" s="28">
        <v>22</v>
      </c>
    </row>
    <row r="204" spans="1:4" ht="12.75" customHeight="1">
      <c r="A204" s="95" t="s">
        <v>328</v>
      </c>
      <c r="B204" s="95"/>
      <c r="C204" s="95"/>
      <c r="D204" s="39">
        <v>68233</v>
      </c>
    </row>
    <row r="205" spans="1:4" ht="12.75" customHeight="1">
      <c r="A205" s="27"/>
      <c r="B205" s="40"/>
      <c r="C205" s="41"/>
      <c r="D205" s="39"/>
    </row>
    <row r="206" spans="1:4" ht="12.75" customHeight="1">
      <c r="A206" s="27"/>
      <c r="B206" s="40"/>
      <c r="C206" s="41"/>
      <c r="D206" s="39"/>
    </row>
    <row r="207" ht="12.75">
      <c r="A207" s="42" t="s">
        <v>329</v>
      </c>
    </row>
    <row r="208" spans="1:4" ht="38.25">
      <c r="A208" s="43" t="s">
        <v>330</v>
      </c>
      <c r="B208" s="44" t="s">
        <v>331</v>
      </c>
      <c r="C208" s="44" t="s">
        <v>332</v>
      </c>
      <c r="D208" s="44" t="s">
        <v>333</v>
      </c>
    </row>
    <row r="209" spans="1:4" ht="12.75">
      <c r="A209" s="45" t="s">
        <v>334</v>
      </c>
      <c r="B209" s="45">
        <v>5</v>
      </c>
      <c r="C209" s="45">
        <v>137</v>
      </c>
      <c r="D209" s="45">
        <v>426</v>
      </c>
    </row>
    <row r="210" spans="1:5" ht="12.75">
      <c r="A210" s="45" t="s">
        <v>335</v>
      </c>
      <c r="B210" s="45">
        <v>15</v>
      </c>
      <c r="C210" s="45">
        <v>272</v>
      </c>
      <c r="D210" s="45">
        <v>1688</v>
      </c>
      <c r="E210" s="2">
        <f>SUM(D210:D215)</f>
        <v>11331</v>
      </c>
    </row>
    <row r="211" spans="1:4" ht="12.75">
      <c r="A211" s="45" t="s">
        <v>336</v>
      </c>
      <c r="B211" s="45">
        <v>18</v>
      </c>
      <c r="C211" s="45">
        <v>475</v>
      </c>
      <c r="D211" s="45">
        <v>2503</v>
      </c>
    </row>
    <row r="212" spans="1:4" ht="12.75">
      <c r="A212" s="45" t="s">
        <v>337</v>
      </c>
      <c r="B212" s="45">
        <v>14</v>
      </c>
      <c r="C212" s="45">
        <v>385</v>
      </c>
      <c r="D212" s="45">
        <v>2019</v>
      </c>
    </row>
    <row r="213" spans="1:4" ht="25.5">
      <c r="A213" s="45" t="s">
        <v>338</v>
      </c>
      <c r="B213" s="45">
        <v>1</v>
      </c>
      <c r="C213" s="45">
        <v>1</v>
      </c>
      <c r="D213" s="45">
        <v>7</v>
      </c>
    </row>
    <row r="214" spans="1:4" ht="12.75">
      <c r="A214" s="45" t="s">
        <v>339</v>
      </c>
      <c r="B214" s="45">
        <v>32</v>
      </c>
      <c r="C214" s="45">
        <v>905</v>
      </c>
      <c r="D214" s="45">
        <v>3404</v>
      </c>
    </row>
    <row r="215" spans="1:4" ht="12.75">
      <c r="A215" s="45" t="s">
        <v>340</v>
      </c>
      <c r="B215" s="45">
        <v>17</v>
      </c>
      <c r="C215" s="45">
        <v>385</v>
      </c>
      <c r="D215" s="45">
        <v>1710</v>
      </c>
    </row>
    <row r="216" spans="1:5" ht="12.75">
      <c r="A216" s="45" t="s">
        <v>341</v>
      </c>
      <c r="B216" s="45">
        <v>24</v>
      </c>
      <c r="C216" s="45">
        <v>620</v>
      </c>
      <c r="D216" s="45">
        <v>2588</v>
      </c>
      <c r="E216" s="2">
        <f>SUM(D216:D221)</f>
        <v>5902</v>
      </c>
    </row>
    <row r="217" spans="1:4" ht="12.75">
      <c r="A217" s="45" t="s">
        <v>342</v>
      </c>
      <c r="B217" s="45">
        <v>17</v>
      </c>
      <c r="C217" s="45">
        <v>223</v>
      </c>
      <c r="D217" s="45">
        <v>579</v>
      </c>
    </row>
    <row r="218" spans="1:4" ht="12.75">
      <c r="A218" s="45" t="s">
        <v>343</v>
      </c>
      <c r="B218" s="45">
        <v>16</v>
      </c>
      <c r="C218" s="45">
        <v>187</v>
      </c>
      <c r="D218" s="45">
        <v>469</v>
      </c>
    </row>
    <row r="219" spans="1:4" ht="12.75">
      <c r="A219" s="45" t="s">
        <v>344</v>
      </c>
      <c r="B219" s="45">
        <v>19</v>
      </c>
      <c r="C219" s="45">
        <v>226</v>
      </c>
      <c r="D219" s="45">
        <v>938</v>
      </c>
    </row>
    <row r="220" spans="1:4" ht="12.75">
      <c r="A220" s="45" t="s">
        <v>345</v>
      </c>
      <c r="B220" s="45">
        <v>19</v>
      </c>
      <c r="C220" s="45">
        <v>343</v>
      </c>
      <c r="D220" s="45">
        <v>1312</v>
      </c>
    </row>
    <row r="221" spans="1:4" ht="12.75">
      <c r="A221" s="45" t="s">
        <v>346</v>
      </c>
      <c r="B221" s="45">
        <v>1</v>
      </c>
      <c r="C221" s="45">
        <v>4</v>
      </c>
      <c r="D221" s="45">
        <v>16</v>
      </c>
    </row>
    <row r="222" spans="1:5" ht="12.75">
      <c r="A222" s="45" t="s">
        <v>347</v>
      </c>
      <c r="B222" s="45">
        <v>144</v>
      </c>
      <c r="C222" s="45">
        <v>2887</v>
      </c>
      <c r="D222" s="45">
        <v>12002</v>
      </c>
      <c r="E222" s="2">
        <f>SUM(D222:D224)</f>
        <v>12782</v>
      </c>
    </row>
    <row r="223" spans="1:4" ht="12.75">
      <c r="A223" s="45" t="s">
        <v>348</v>
      </c>
      <c r="B223" s="45">
        <v>1</v>
      </c>
      <c r="C223" s="45">
        <v>5</v>
      </c>
      <c r="D223" s="45">
        <v>0</v>
      </c>
    </row>
    <row r="224" spans="1:4" ht="25.5">
      <c r="A224" s="45" t="s">
        <v>349</v>
      </c>
      <c r="B224" s="45">
        <v>15</v>
      </c>
      <c r="C224" s="45">
        <v>171</v>
      </c>
      <c r="D224" s="45">
        <v>780</v>
      </c>
    </row>
    <row r="225" spans="1:5" ht="12.75">
      <c r="A225" s="45" t="s">
        <v>350</v>
      </c>
      <c r="B225" s="45">
        <v>5</v>
      </c>
      <c r="C225" s="45">
        <v>117</v>
      </c>
      <c r="D225" s="45">
        <v>451</v>
      </c>
      <c r="E225" s="2">
        <f>SUM(D225:D234)</f>
        <v>15627</v>
      </c>
    </row>
    <row r="226" spans="1:4" ht="12.75">
      <c r="A226" s="45" t="s">
        <v>351</v>
      </c>
      <c r="B226" s="45">
        <v>10</v>
      </c>
      <c r="C226" s="45">
        <v>93</v>
      </c>
      <c r="D226" s="45">
        <v>445</v>
      </c>
    </row>
    <row r="227" spans="1:4" ht="12.75">
      <c r="A227" s="45" t="s">
        <v>352</v>
      </c>
      <c r="B227" s="45">
        <v>16</v>
      </c>
      <c r="C227" s="45">
        <v>388</v>
      </c>
      <c r="D227" s="45">
        <v>1348</v>
      </c>
    </row>
    <row r="228" spans="1:4" ht="12.75">
      <c r="A228" s="45" t="s">
        <v>353</v>
      </c>
      <c r="B228" s="45">
        <v>41</v>
      </c>
      <c r="C228" s="45">
        <v>804</v>
      </c>
      <c r="D228" s="45">
        <v>2796</v>
      </c>
    </row>
    <row r="229" spans="1:4" ht="25.5">
      <c r="A229" s="45" t="s">
        <v>354</v>
      </c>
      <c r="B229" s="45">
        <v>20</v>
      </c>
      <c r="C229" s="45">
        <v>288</v>
      </c>
      <c r="D229" s="45">
        <v>981</v>
      </c>
    </row>
    <row r="230" spans="1:4" ht="12.75">
      <c r="A230" s="45" t="s">
        <v>355</v>
      </c>
      <c r="B230" s="45">
        <v>36</v>
      </c>
      <c r="C230" s="45">
        <v>698</v>
      </c>
      <c r="D230" s="45">
        <v>2215</v>
      </c>
    </row>
    <row r="231" spans="1:4" ht="12.75">
      <c r="A231" s="45" t="s">
        <v>356</v>
      </c>
      <c r="B231" s="45">
        <v>23</v>
      </c>
      <c r="C231" s="45">
        <v>455</v>
      </c>
      <c r="D231" s="45">
        <v>1680</v>
      </c>
    </row>
    <row r="232" spans="1:4" ht="12.75">
      <c r="A232" s="45" t="s">
        <v>357</v>
      </c>
      <c r="B232" s="45">
        <v>29</v>
      </c>
      <c r="C232" s="45">
        <v>1116</v>
      </c>
      <c r="D232" s="45">
        <v>4096</v>
      </c>
    </row>
    <row r="233" spans="1:4" ht="12.75">
      <c r="A233" s="45" t="s">
        <v>358</v>
      </c>
      <c r="B233" s="45">
        <v>31</v>
      </c>
      <c r="C233" s="45">
        <v>421</v>
      </c>
      <c r="D233" s="45">
        <v>1402</v>
      </c>
    </row>
    <row r="234" spans="1:4" ht="12.75">
      <c r="A234" s="45" t="s">
        <v>359</v>
      </c>
      <c r="B234" s="45">
        <v>3</v>
      </c>
      <c r="C234" s="45">
        <v>67</v>
      </c>
      <c r="D234" s="45">
        <v>213</v>
      </c>
    </row>
    <row r="235" spans="1:5" ht="12.75">
      <c r="A235" s="45" t="s">
        <v>360</v>
      </c>
      <c r="B235" s="45">
        <v>90</v>
      </c>
      <c r="C235" s="45">
        <v>1497</v>
      </c>
      <c r="D235" s="45">
        <v>6270</v>
      </c>
      <c r="E235" s="2">
        <f>D235</f>
        <v>6270</v>
      </c>
    </row>
    <row r="236" spans="1:5" ht="12.75">
      <c r="A236" s="45" t="s">
        <v>361</v>
      </c>
      <c r="B236" s="45">
        <v>74</v>
      </c>
      <c r="C236" s="45">
        <v>1641</v>
      </c>
      <c r="D236" s="45">
        <v>6972</v>
      </c>
      <c r="E236" s="2">
        <f>D236</f>
        <v>6972</v>
      </c>
    </row>
    <row r="237" spans="1:5" ht="12.75">
      <c r="A237" s="45" t="s">
        <v>362</v>
      </c>
      <c r="B237" s="45">
        <v>63</v>
      </c>
      <c r="C237" s="45">
        <v>1227</v>
      </c>
      <c r="D237" s="45">
        <v>1972</v>
      </c>
      <c r="E237" s="2">
        <f>D237</f>
        <v>1972</v>
      </c>
    </row>
    <row r="238" spans="1:5" ht="12.75">
      <c r="A238" s="45" t="s">
        <v>363</v>
      </c>
      <c r="B238" s="45">
        <v>2</v>
      </c>
      <c r="C238" s="45">
        <v>81</v>
      </c>
      <c r="D238" s="45">
        <v>324</v>
      </c>
      <c r="E238" s="2">
        <f>D238</f>
        <v>324</v>
      </c>
    </row>
    <row r="239" spans="1:4" ht="12.75">
      <c r="A239" s="96" t="s">
        <v>364</v>
      </c>
      <c r="B239" s="96"/>
      <c r="C239" s="96"/>
      <c r="D239" s="45">
        <v>61606</v>
      </c>
    </row>
    <row r="242" ht="12.75">
      <c r="A242" s="32" t="s">
        <v>365</v>
      </c>
    </row>
    <row r="243" spans="1:4" ht="38.25">
      <c r="A243" s="43" t="s">
        <v>366</v>
      </c>
      <c r="B243" s="44" t="s">
        <v>367</v>
      </c>
      <c r="C243" s="44" t="s">
        <v>368</v>
      </c>
      <c r="D243" s="44" t="s">
        <v>369</v>
      </c>
    </row>
    <row r="244" spans="1:4" ht="12.75">
      <c r="A244" s="45" t="s">
        <v>370</v>
      </c>
      <c r="B244" s="45">
        <v>8</v>
      </c>
      <c r="C244" s="45">
        <v>141</v>
      </c>
      <c r="D244" s="45">
        <v>302</v>
      </c>
    </row>
    <row r="245" spans="1:5" ht="12.75">
      <c r="A245" s="45" t="s">
        <v>371</v>
      </c>
      <c r="B245" s="45">
        <v>20</v>
      </c>
      <c r="C245" s="45">
        <v>421</v>
      </c>
      <c r="D245" s="45">
        <v>1898</v>
      </c>
      <c r="E245" s="2">
        <f>SUM(D245:D249)</f>
        <v>14163</v>
      </c>
    </row>
    <row r="246" spans="1:4" ht="12.75">
      <c r="A246" s="45" t="s">
        <v>372</v>
      </c>
      <c r="B246" s="45">
        <v>17</v>
      </c>
      <c r="C246" s="45">
        <v>649</v>
      </c>
      <c r="D246" s="45">
        <v>3960</v>
      </c>
    </row>
    <row r="247" spans="1:4" ht="12.75">
      <c r="A247" s="45" t="s">
        <v>373</v>
      </c>
      <c r="B247" s="45">
        <v>13</v>
      </c>
      <c r="C247" s="45">
        <v>511</v>
      </c>
      <c r="D247" s="45">
        <v>2920</v>
      </c>
    </row>
    <row r="248" spans="1:4" ht="12.75">
      <c r="A248" s="45" t="s">
        <v>374</v>
      </c>
      <c r="B248" s="45">
        <v>38</v>
      </c>
      <c r="C248" s="45">
        <v>1123</v>
      </c>
      <c r="D248" s="45">
        <v>4339</v>
      </c>
    </row>
    <row r="249" spans="1:4" ht="12.75">
      <c r="A249" s="45" t="s">
        <v>375</v>
      </c>
      <c r="B249" s="45">
        <v>15</v>
      </c>
      <c r="C249" s="45">
        <v>261</v>
      </c>
      <c r="D249" s="45">
        <v>1046</v>
      </c>
    </row>
    <row r="250" spans="1:5" ht="12.75">
      <c r="A250" s="45" t="s">
        <v>376</v>
      </c>
      <c r="B250" s="45">
        <v>26</v>
      </c>
      <c r="C250" s="45">
        <v>759</v>
      </c>
      <c r="D250" s="45">
        <v>1824</v>
      </c>
      <c r="E250" s="2">
        <f>SUM(D250:D255)</f>
        <v>7681</v>
      </c>
    </row>
    <row r="251" spans="1:4" ht="12.75">
      <c r="A251" s="45" t="s">
        <v>377</v>
      </c>
      <c r="B251" s="45">
        <v>15</v>
      </c>
      <c r="C251" s="45">
        <v>156</v>
      </c>
      <c r="D251" s="45">
        <v>388</v>
      </c>
    </row>
    <row r="252" spans="1:4" ht="12.75">
      <c r="A252" s="45" t="s">
        <v>378</v>
      </c>
      <c r="B252" s="45">
        <v>16</v>
      </c>
      <c r="C252" s="45">
        <v>292</v>
      </c>
      <c r="D252" s="45">
        <v>1042</v>
      </c>
    </row>
    <row r="253" spans="1:4" ht="12.75">
      <c r="A253" s="45" t="s">
        <v>379</v>
      </c>
      <c r="B253" s="45">
        <v>22</v>
      </c>
      <c r="C253" s="45">
        <v>205</v>
      </c>
      <c r="D253" s="45">
        <v>462</v>
      </c>
    </row>
    <row r="254" spans="1:4" ht="12.75">
      <c r="A254" s="45" t="s">
        <v>380</v>
      </c>
      <c r="B254" s="45">
        <v>28</v>
      </c>
      <c r="C254" s="45">
        <v>880</v>
      </c>
      <c r="D254" s="45">
        <v>3889</v>
      </c>
    </row>
    <row r="255" spans="1:4" ht="12.75">
      <c r="A255" s="45" t="s">
        <v>381</v>
      </c>
      <c r="B255" s="45">
        <v>2</v>
      </c>
      <c r="C255" s="45">
        <v>38</v>
      </c>
      <c r="D255" s="45">
        <v>76</v>
      </c>
    </row>
    <row r="256" spans="1:5" ht="12.75">
      <c r="A256" s="45" t="s">
        <v>382</v>
      </c>
      <c r="B256" s="45">
        <v>148</v>
      </c>
      <c r="C256" s="45">
        <v>5351</v>
      </c>
      <c r="D256" s="45">
        <v>14205</v>
      </c>
      <c r="E256" s="2">
        <f>SUM(D256:D257)</f>
        <v>15019</v>
      </c>
    </row>
    <row r="257" spans="1:4" ht="25.5">
      <c r="A257" s="45" t="s">
        <v>383</v>
      </c>
      <c r="B257" s="45">
        <v>14</v>
      </c>
      <c r="C257" s="45">
        <v>251</v>
      </c>
      <c r="D257" s="45">
        <v>814</v>
      </c>
    </row>
    <row r="258" spans="1:5" ht="12.75">
      <c r="A258" s="45" t="s">
        <v>384</v>
      </c>
      <c r="B258" s="45">
        <v>10</v>
      </c>
      <c r="C258" s="45">
        <v>185</v>
      </c>
      <c r="D258" s="45">
        <v>770</v>
      </c>
      <c r="E258" s="2">
        <f>SUM(D258:D267)</f>
        <v>17991</v>
      </c>
    </row>
    <row r="259" spans="1:4" ht="12.75">
      <c r="A259" s="45" t="s">
        <v>385</v>
      </c>
      <c r="B259" s="45">
        <v>12</v>
      </c>
      <c r="C259" s="45">
        <v>277</v>
      </c>
      <c r="D259" s="45">
        <v>1096</v>
      </c>
    </row>
    <row r="260" spans="1:4" ht="12.75">
      <c r="A260" s="45" t="s">
        <v>386</v>
      </c>
      <c r="B260" s="45">
        <v>19</v>
      </c>
      <c r="C260" s="45">
        <v>408</v>
      </c>
      <c r="D260" s="45">
        <v>1169</v>
      </c>
    </row>
    <row r="261" spans="1:4" ht="12.75">
      <c r="A261" s="45" t="s">
        <v>387</v>
      </c>
      <c r="B261" s="45">
        <v>40</v>
      </c>
      <c r="C261" s="45">
        <v>556</v>
      </c>
      <c r="D261" s="45">
        <v>1714</v>
      </c>
    </row>
    <row r="262" spans="1:4" ht="25.5">
      <c r="A262" s="45" t="s">
        <v>388</v>
      </c>
      <c r="B262" s="45">
        <v>31</v>
      </c>
      <c r="C262" s="45">
        <v>1150</v>
      </c>
      <c r="D262" s="45">
        <v>3850</v>
      </c>
    </row>
    <row r="263" spans="1:4" ht="12.75">
      <c r="A263" s="45" t="s">
        <v>389</v>
      </c>
      <c r="B263" s="45">
        <v>31</v>
      </c>
      <c r="C263" s="45">
        <v>818</v>
      </c>
      <c r="D263" s="45">
        <v>2456</v>
      </c>
    </row>
    <row r="264" spans="1:4" ht="12.75">
      <c r="A264" s="45" t="s">
        <v>390</v>
      </c>
      <c r="B264" s="45">
        <v>22</v>
      </c>
      <c r="C264" s="45">
        <v>360</v>
      </c>
      <c r="D264" s="45">
        <v>1277</v>
      </c>
    </row>
    <row r="265" spans="1:4" ht="12.75">
      <c r="A265" s="45" t="s">
        <v>391</v>
      </c>
      <c r="B265" s="45">
        <v>31</v>
      </c>
      <c r="C265" s="45">
        <v>1149</v>
      </c>
      <c r="D265" s="45">
        <v>3934</v>
      </c>
    </row>
    <row r="266" spans="1:4" ht="12.75">
      <c r="A266" s="45" t="s">
        <v>392</v>
      </c>
      <c r="B266" s="45">
        <v>38</v>
      </c>
      <c r="C266" s="45">
        <v>542</v>
      </c>
      <c r="D266" s="45">
        <v>1586</v>
      </c>
    </row>
    <row r="267" spans="1:4" ht="12.75">
      <c r="A267" s="45" t="s">
        <v>393</v>
      </c>
      <c r="B267" s="45">
        <v>3</v>
      </c>
      <c r="C267" s="45">
        <v>47</v>
      </c>
      <c r="D267" s="45">
        <v>139</v>
      </c>
    </row>
    <row r="268" spans="1:5" ht="12.75">
      <c r="A268" s="45" t="s">
        <v>394</v>
      </c>
      <c r="B268" s="45">
        <v>104</v>
      </c>
      <c r="C268" s="45">
        <v>1804</v>
      </c>
      <c r="D268" s="45">
        <v>6504</v>
      </c>
      <c r="E268" s="2">
        <f>D268</f>
        <v>6504</v>
      </c>
    </row>
    <row r="269" spans="1:5" ht="12.75">
      <c r="A269" s="45" t="s">
        <v>395</v>
      </c>
      <c r="B269" s="45">
        <v>77</v>
      </c>
      <c r="C269" s="45">
        <v>1696</v>
      </c>
      <c r="D269" s="45">
        <v>8103</v>
      </c>
      <c r="E269" s="2">
        <f>D269</f>
        <v>8103</v>
      </c>
    </row>
    <row r="270" spans="1:5" ht="12.75">
      <c r="A270" s="45" t="s">
        <v>396</v>
      </c>
      <c r="B270" s="45">
        <v>1</v>
      </c>
      <c r="C270" s="45">
        <v>91</v>
      </c>
      <c r="D270" s="45">
        <v>273</v>
      </c>
      <c r="E270" s="2">
        <f>D270</f>
        <v>273</v>
      </c>
    </row>
    <row r="271" spans="1:5" ht="12.75">
      <c r="A271" s="45" t="s">
        <v>397</v>
      </c>
      <c r="B271" s="45">
        <v>75</v>
      </c>
      <c r="C271" s="45">
        <v>1110</v>
      </c>
      <c r="D271" s="45">
        <v>1944</v>
      </c>
      <c r="E271" s="2">
        <f>D271</f>
        <v>1944</v>
      </c>
    </row>
    <row r="272" spans="1:5" ht="12.75">
      <c r="A272" s="45" t="s">
        <v>398</v>
      </c>
      <c r="B272" s="45">
        <v>3</v>
      </c>
      <c r="C272" s="45">
        <v>116</v>
      </c>
      <c r="D272" s="45">
        <v>401</v>
      </c>
      <c r="E272" s="2">
        <f>D272</f>
        <v>401</v>
      </c>
    </row>
    <row r="273" spans="1:4" ht="12.75">
      <c r="A273" s="96" t="s">
        <v>399</v>
      </c>
      <c r="B273" s="96"/>
      <c r="C273" s="96"/>
      <c r="D273" s="45">
        <v>72381</v>
      </c>
    </row>
    <row r="274" spans="1:4" ht="12.75">
      <c r="A274" s="84"/>
      <c r="B274" s="84"/>
      <c r="C274" s="84"/>
      <c r="D274" s="45"/>
    </row>
    <row r="275" ht="12.75">
      <c r="A275" s="32" t="s">
        <v>1613</v>
      </c>
    </row>
    <row r="276" spans="1:4" ht="38.25">
      <c r="A276" s="43" t="s">
        <v>330</v>
      </c>
      <c r="B276" s="44" t="s">
        <v>124</v>
      </c>
      <c r="C276" s="44" t="s">
        <v>125</v>
      </c>
      <c r="D276" s="44" t="s">
        <v>126</v>
      </c>
    </row>
    <row r="278" spans="1:4" ht="12.75">
      <c r="A278" s="98" t="s">
        <v>1587</v>
      </c>
      <c r="B278" s="98">
        <v>9</v>
      </c>
      <c r="C278" s="98">
        <v>195</v>
      </c>
      <c r="D278" s="98">
        <v>350</v>
      </c>
    </row>
    <row r="279" spans="1:5" ht="12.75">
      <c r="A279" s="98" t="s">
        <v>1588</v>
      </c>
      <c r="B279" s="98">
        <v>19</v>
      </c>
      <c r="C279" s="98">
        <v>248</v>
      </c>
      <c r="D279" s="98">
        <v>1263</v>
      </c>
      <c r="E279" s="2">
        <f>SUM(D279:D283)</f>
        <v>10667</v>
      </c>
    </row>
    <row r="280" spans="1:4" ht="12.75">
      <c r="A280" s="98" t="s">
        <v>1589</v>
      </c>
      <c r="B280" s="98">
        <v>17</v>
      </c>
      <c r="C280" s="98">
        <v>482</v>
      </c>
      <c r="D280" s="98">
        <v>2593</v>
      </c>
    </row>
    <row r="281" spans="1:4" ht="12.75">
      <c r="A281" s="98" t="s">
        <v>1590</v>
      </c>
      <c r="B281" s="98">
        <v>14</v>
      </c>
      <c r="C281" s="98">
        <v>327</v>
      </c>
      <c r="D281" s="98">
        <v>1761</v>
      </c>
    </row>
    <row r="282" spans="1:4" ht="12.75">
      <c r="A282" s="98" t="s">
        <v>1591</v>
      </c>
      <c r="B282" s="98">
        <v>37</v>
      </c>
      <c r="C282" s="98">
        <v>827</v>
      </c>
      <c r="D282" s="98">
        <v>3194</v>
      </c>
    </row>
    <row r="283" spans="1:4" ht="12.75">
      <c r="A283" s="98" t="s">
        <v>1592</v>
      </c>
      <c r="B283" s="98">
        <v>18</v>
      </c>
      <c r="C283" s="98">
        <v>395</v>
      </c>
      <c r="D283" s="98">
        <v>1856</v>
      </c>
    </row>
    <row r="284" spans="1:5" ht="12.75">
      <c r="A284" s="98" t="s">
        <v>1593</v>
      </c>
      <c r="B284" s="98">
        <v>26</v>
      </c>
      <c r="C284" s="98">
        <v>692</v>
      </c>
      <c r="D284" s="98">
        <v>2790</v>
      </c>
      <c r="E284" s="2">
        <f>SUM(D284:D289)</f>
        <v>6559</v>
      </c>
    </row>
    <row r="285" spans="1:4" ht="12.75">
      <c r="A285" s="98" t="s">
        <v>1594</v>
      </c>
      <c r="B285" s="98">
        <v>15</v>
      </c>
      <c r="C285" s="98">
        <v>261</v>
      </c>
      <c r="D285" s="98">
        <v>708</v>
      </c>
    </row>
    <row r="286" spans="1:4" ht="12.75">
      <c r="A286" s="98" t="s">
        <v>1595</v>
      </c>
      <c r="B286" s="98">
        <v>13</v>
      </c>
      <c r="C286" s="98">
        <v>137</v>
      </c>
      <c r="D286" s="98">
        <v>319</v>
      </c>
    </row>
    <row r="287" spans="1:4" ht="12.75">
      <c r="A287" s="98" t="s">
        <v>1596</v>
      </c>
      <c r="B287" s="98">
        <v>20</v>
      </c>
      <c r="C287" s="98">
        <v>224</v>
      </c>
      <c r="D287" s="98">
        <v>916</v>
      </c>
    </row>
    <row r="288" spans="1:4" ht="12.75">
      <c r="A288" s="98" t="s">
        <v>1597</v>
      </c>
      <c r="B288" s="98">
        <v>27</v>
      </c>
      <c r="C288" s="98">
        <v>440</v>
      </c>
      <c r="D288" s="98">
        <v>1786</v>
      </c>
    </row>
    <row r="289" spans="1:4" ht="12.75">
      <c r="A289" s="98" t="s">
        <v>1598</v>
      </c>
      <c r="B289" s="98">
        <v>1</v>
      </c>
      <c r="C289" s="98">
        <v>10</v>
      </c>
      <c r="D289" s="98">
        <v>40</v>
      </c>
    </row>
    <row r="290" spans="1:5" ht="12.75">
      <c r="A290" s="98" t="s">
        <v>1599</v>
      </c>
      <c r="B290" s="98">
        <v>151</v>
      </c>
      <c r="C290" s="98">
        <v>3178</v>
      </c>
      <c r="D290" s="98">
        <v>13693</v>
      </c>
      <c r="E290" s="2">
        <f>SUM(D290:D292)</f>
        <v>14559</v>
      </c>
    </row>
    <row r="291" spans="1:4" ht="12.75">
      <c r="A291" s="98" t="s">
        <v>1612</v>
      </c>
      <c r="B291" s="98">
        <v>1</v>
      </c>
      <c r="C291" s="98">
        <v>12</v>
      </c>
      <c r="D291" s="98">
        <v>48</v>
      </c>
    </row>
    <row r="292" spans="1:4" ht="12.75">
      <c r="A292" s="98" t="s">
        <v>1600</v>
      </c>
      <c r="B292" s="98">
        <v>15</v>
      </c>
      <c r="C292" s="98">
        <v>210</v>
      </c>
      <c r="D292" s="98">
        <v>818</v>
      </c>
    </row>
    <row r="293" spans="1:5" ht="12.75">
      <c r="A293" s="98" t="s">
        <v>1602</v>
      </c>
      <c r="B293" s="98">
        <v>9</v>
      </c>
      <c r="C293" s="98">
        <v>195</v>
      </c>
      <c r="D293" s="98">
        <v>819</v>
      </c>
      <c r="E293" s="2">
        <f>SUM(D293:D296)</f>
        <v>15675</v>
      </c>
    </row>
    <row r="294" spans="1:4" ht="12.75">
      <c r="A294" s="98" t="s">
        <v>1603</v>
      </c>
      <c r="B294" s="98">
        <v>97</v>
      </c>
      <c r="C294" s="98">
        <v>2185</v>
      </c>
      <c r="D294" s="98">
        <v>7677</v>
      </c>
    </row>
    <row r="295" spans="1:4" ht="12.75">
      <c r="A295" s="98" t="s">
        <v>1604</v>
      </c>
      <c r="B295" s="98">
        <v>91</v>
      </c>
      <c r="C295" s="98">
        <v>1653</v>
      </c>
      <c r="D295" s="98">
        <v>5322</v>
      </c>
    </row>
    <row r="296" spans="1:4" ht="12.75">
      <c r="A296" s="98" t="s">
        <v>1605</v>
      </c>
      <c r="B296" s="98">
        <v>34</v>
      </c>
      <c r="C296" s="98">
        <v>490</v>
      </c>
      <c r="D296" s="98">
        <v>1857</v>
      </c>
    </row>
    <row r="297" spans="1:5" ht="12.75">
      <c r="A297" s="98" t="s">
        <v>1606</v>
      </c>
      <c r="B297" s="98">
        <v>102</v>
      </c>
      <c r="C297" s="98">
        <v>1484</v>
      </c>
      <c r="D297" s="98">
        <v>5907</v>
      </c>
      <c r="E297" s="2">
        <f>D297</f>
        <v>5907</v>
      </c>
    </row>
    <row r="298" spans="1:5" ht="12.75">
      <c r="A298" s="98" t="s">
        <v>1607</v>
      </c>
      <c r="B298" s="98">
        <v>92</v>
      </c>
      <c r="C298" s="98">
        <v>1824</v>
      </c>
      <c r="D298" s="98">
        <v>7640</v>
      </c>
      <c r="E298" s="2">
        <f>D298</f>
        <v>7640</v>
      </c>
    </row>
    <row r="299" spans="1:5" ht="12.75">
      <c r="A299" s="98" t="s">
        <v>1608</v>
      </c>
      <c r="B299" s="98">
        <v>1</v>
      </c>
      <c r="C299" s="98">
        <v>40</v>
      </c>
      <c r="D299" s="98">
        <v>120</v>
      </c>
      <c r="E299" s="2">
        <f>D299</f>
        <v>120</v>
      </c>
    </row>
    <row r="300" spans="1:5" ht="12.75">
      <c r="A300" s="98" t="s">
        <v>1609</v>
      </c>
      <c r="B300" s="98">
        <v>69</v>
      </c>
      <c r="C300" s="98">
        <v>1181</v>
      </c>
      <c r="D300" s="98">
        <v>1870</v>
      </c>
      <c r="E300" s="2">
        <f>D300</f>
        <v>1870</v>
      </c>
    </row>
    <row r="301" spans="1:5" ht="12.75">
      <c r="A301" s="98" t="s">
        <v>1610</v>
      </c>
      <c r="B301" s="98">
        <v>2</v>
      </c>
      <c r="C301" s="98">
        <v>67</v>
      </c>
      <c r="D301" s="98">
        <v>268</v>
      </c>
      <c r="E301" s="2">
        <f>D301</f>
        <v>268</v>
      </c>
    </row>
    <row r="302" spans="1:4" ht="12.75">
      <c r="A302" s="98" t="s">
        <v>60</v>
      </c>
      <c r="B302" s="98"/>
      <c r="C302" s="98"/>
      <c r="D302" s="98">
        <v>63615</v>
      </c>
    </row>
    <row r="306" ht="12.75">
      <c r="A306" s="32" t="s">
        <v>1611</v>
      </c>
    </row>
    <row r="307" spans="1:4" ht="38.25">
      <c r="A307" s="43" t="s">
        <v>330</v>
      </c>
      <c r="B307" s="44" t="s">
        <v>124</v>
      </c>
      <c r="C307" s="44" t="s">
        <v>125</v>
      </c>
      <c r="D307" s="44" t="s">
        <v>126</v>
      </c>
    </row>
    <row r="308" spans="1:4" ht="12.75">
      <c r="A308" s="98" t="s">
        <v>1587</v>
      </c>
      <c r="B308" s="98">
        <v>9</v>
      </c>
      <c r="C308" s="98">
        <v>379</v>
      </c>
      <c r="D308" s="98">
        <v>590</v>
      </c>
    </row>
    <row r="309" spans="1:5" ht="12.75">
      <c r="A309" s="98" t="s">
        <v>1588</v>
      </c>
      <c r="B309" s="98">
        <v>22</v>
      </c>
      <c r="C309" s="98">
        <v>474</v>
      </c>
      <c r="D309" s="98">
        <v>2116</v>
      </c>
      <c r="E309" s="2">
        <f>SUM(D309:D313)</f>
        <v>15566</v>
      </c>
    </row>
    <row r="310" spans="1:4" ht="12.75">
      <c r="A310" s="98" t="s">
        <v>1589</v>
      </c>
      <c r="B310" s="98">
        <v>15</v>
      </c>
      <c r="C310" s="98">
        <v>722</v>
      </c>
      <c r="D310" s="98">
        <v>4362</v>
      </c>
    </row>
    <row r="311" spans="1:4" ht="12.75">
      <c r="A311" s="98" t="s">
        <v>1590</v>
      </c>
      <c r="B311" s="98">
        <v>12</v>
      </c>
      <c r="C311" s="98">
        <v>577</v>
      </c>
      <c r="D311" s="98">
        <v>3245</v>
      </c>
    </row>
    <row r="312" spans="1:4" ht="12.75">
      <c r="A312" s="98" t="s">
        <v>1591</v>
      </c>
      <c r="B312" s="98">
        <v>40</v>
      </c>
      <c r="C312" s="98">
        <v>1143</v>
      </c>
      <c r="D312" s="98">
        <v>4316</v>
      </c>
    </row>
    <row r="313" spans="1:4" ht="12.75">
      <c r="A313" s="98" t="s">
        <v>1592</v>
      </c>
      <c r="B313" s="98">
        <v>17</v>
      </c>
      <c r="C313" s="98">
        <v>357</v>
      </c>
      <c r="D313" s="98">
        <v>1527</v>
      </c>
    </row>
    <row r="314" spans="1:5" ht="12.75">
      <c r="A314" s="98" t="s">
        <v>1593</v>
      </c>
      <c r="B314" s="98">
        <v>34</v>
      </c>
      <c r="C314" s="98">
        <v>933</v>
      </c>
      <c r="D314" s="98">
        <v>2436</v>
      </c>
      <c r="E314" s="2">
        <f>SUM(D314:D319)</f>
        <v>8825</v>
      </c>
    </row>
    <row r="315" spans="1:4" ht="12.75">
      <c r="A315" s="98" t="s">
        <v>1594</v>
      </c>
      <c r="B315" s="98">
        <v>19</v>
      </c>
      <c r="C315" s="98">
        <v>156</v>
      </c>
      <c r="D315" s="98">
        <v>417</v>
      </c>
    </row>
    <row r="316" spans="1:4" ht="12.75">
      <c r="A316" s="98" t="s">
        <v>1595</v>
      </c>
      <c r="B316" s="98">
        <v>16</v>
      </c>
      <c r="C316" s="98">
        <v>300</v>
      </c>
      <c r="D316" s="98">
        <v>952</v>
      </c>
    </row>
    <row r="317" spans="1:4" ht="12.75">
      <c r="A317" s="98" t="s">
        <v>1596</v>
      </c>
      <c r="B317" s="98">
        <v>26</v>
      </c>
      <c r="C317" s="98">
        <v>267</v>
      </c>
      <c r="D317" s="98">
        <v>646</v>
      </c>
    </row>
    <row r="318" spans="1:4" ht="12.75">
      <c r="A318" s="98" t="s">
        <v>1597</v>
      </c>
      <c r="B318" s="98">
        <v>31</v>
      </c>
      <c r="C318" s="98">
        <v>957</v>
      </c>
      <c r="D318" s="98">
        <v>4310</v>
      </c>
    </row>
    <row r="319" spans="1:4" ht="12.75">
      <c r="A319" s="98" t="s">
        <v>1598</v>
      </c>
      <c r="B319" s="98">
        <v>3</v>
      </c>
      <c r="C319" s="98">
        <v>32</v>
      </c>
      <c r="D319" s="98">
        <v>64</v>
      </c>
    </row>
    <row r="320" spans="1:5" ht="12.75">
      <c r="A320" s="98" t="s">
        <v>1599</v>
      </c>
      <c r="B320" s="98">
        <v>148</v>
      </c>
      <c r="C320" s="98">
        <v>6092</v>
      </c>
      <c r="D320" s="98">
        <v>16831</v>
      </c>
      <c r="E320" s="2">
        <f>SUM(D320:D321)</f>
        <v>17496</v>
      </c>
    </row>
    <row r="321" spans="1:4" ht="12.75">
      <c r="A321" s="98" t="s">
        <v>1600</v>
      </c>
      <c r="B321" s="98">
        <v>14</v>
      </c>
      <c r="C321" s="98">
        <v>185</v>
      </c>
      <c r="D321" s="98">
        <v>665</v>
      </c>
    </row>
    <row r="322" spans="1:4" ht="12.75">
      <c r="A322" s="98" t="s">
        <v>1601</v>
      </c>
      <c r="B322" s="98">
        <v>1</v>
      </c>
      <c r="C322" s="98">
        <v>7</v>
      </c>
      <c r="D322" s="98">
        <v>17</v>
      </c>
    </row>
    <row r="323" spans="1:5" ht="12.75">
      <c r="A323" s="98" t="s">
        <v>1602</v>
      </c>
      <c r="B323" s="98">
        <v>10</v>
      </c>
      <c r="C323" s="98">
        <v>276</v>
      </c>
      <c r="D323" s="98">
        <v>991</v>
      </c>
      <c r="E323" s="2">
        <f>SUM(D323:D326)</f>
        <v>20034</v>
      </c>
    </row>
    <row r="324" spans="1:4" ht="12.75">
      <c r="A324" s="98" t="s">
        <v>1603</v>
      </c>
      <c r="B324" s="98">
        <v>112</v>
      </c>
      <c r="C324" s="98">
        <v>3294</v>
      </c>
      <c r="D324" s="98">
        <v>10793</v>
      </c>
    </row>
    <row r="325" spans="1:4" ht="12.75">
      <c r="A325" s="98" t="s">
        <v>1604</v>
      </c>
      <c r="B325" s="98">
        <v>96</v>
      </c>
      <c r="C325" s="98">
        <v>1938</v>
      </c>
      <c r="D325" s="98">
        <v>6186</v>
      </c>
    </row>
    <row r="326" spans="1:4" ht="12.75">
      <c r="A326" s="98" t="s">
        <v>1605</v>
      </c>
      <c r="B326" s="98">
        <v>43</v>
      </c>
      <c r="C326" s="98">
        <v>760</v>
      </c>
      <c r="D326" s="98">
        <v>2064</v>
      </c>
    </row>
    <row r="327" spans="1:5" ht="12.75">
      <c r="A327" s="98" t="s">
        <v>1606</v>
      </c>
      <c r="B327" s="98">
        <v>123</v>
      </c>
      <c r="C327" s="98">
        <v>2052</v>
      </c>
      <c r="D327" s="98">
        <v>7212</v>
      </c>
      <c r="E327" s="2">
        <f>D327</f>
        <v>7212</v>
      </c>
    </row>
    <row r="328" spans="1:5" ht="12.75">
      <c r="A328" s="98" t="s">
        <v>1607</v>
      </c>
      <c r="B328" s="98">
        <v>93</v>
      </c>
      <c r="C328" s="98">
        <v>1807</v>
      </c>
      <c r="D328" s="98">
        <v>8407</v>
      </c>
      <c r="E328" s="2">
        <f>D328</f>
        <v>8407</v>
      </c>
    </row>
    <row r="329" spans="1:5" ht="12.75">
      <c r="A329" s="98" t="s">
        <v>1608</v>
      </c>
      <c r="B329" s="98">
        <v>1</v>
      </c>
      <c r="C329" s="98">
        <v>124</v>
      </c>
      <c r="D329" s="98">
        <v>372</v>
      </c>
      <c r="E329" s="2">
        <f>D329</f>
        <v>372</v>
      </c>
    </row>
    <row r="330" spans="1:5" ht="12.75">
      <c r="A330" s="98" t="s">
        <v>1609</v>
      </c>
      <c r="B330" s="98">
        <v>25</v>
      </c>
      <c r="C330" s="98">
        <v>945</v>
      </c>
      <c r="D330" s="98">
        <v>1516</v>
      </c>
      <c r="E330" s="2">
        <f>D330</f>
        <v>1516</v>
      </c>
    </row>
    <row r="331" spans="1:5" ht="12.75">
      <c r="A331" s="98" t="s">
        <v>1610</v>
      </c>
      <c r="B331" s="98">
        <v>3</v>
      </c>
      <c r="C331" s="98">
        <v>103</v>
      </c>
      <c r="D331" s="98">
        <v>380</v>
      </c>
      <c r="E331" s="2">
        <f>D331</f>
        <v>380</v>
      </c>
    </row>
    <row r="332" spans="1:4" ht="12.75">
      <c r="A332" s="98" t="s">
        <v>60</v>
      </c>
      <c r="B332" s="98"/>
      <c r="C332" s="98"/>
      <c r="D332" s="98">
        <v>80415</v>
      </c>
    </row>
  </sheetData>
  <mergeCells count="8">
    <mergeCell ref="A170:C170"/>
    <mergeCell ref="A204:C204"/>
    <mergeCell ref="A239:C239"/>
    <mergeCell ref="A273:C273"/>
    <mergeCell ref="A34:C34"/>
    <mergeCell ref="A68:C68"/>
    <mergeCell ref="A102:C102"/>
    <mergeCell ref="A136:C136"/>
  </mergeCells>
  <printOptions/>
  <pageMargins left="0.7875" right="0.7875" top="0.7875" bottom="0.7875" header="0.49236111111111114" footer="0.49236111111111114"/>
  <pageSetup fitToHeight="0" horizontalDpi="300" verticalDpi="300" orientation="portrait" paperSize="9"/>
  <rowBreaks count="6" manualBreakCount="6">
    <brk id="35" max="255" man="1"/>
    <brk id="69" max="255" man="1"/>
    <brk id="104" max="255" man="1"/>
    <brk id="136" max="255" man="1"/>
    <brk id="170" max="255" man="1"/>
    <brk id="20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5" sqref="A15"/>
    </sheetView>
  </sheetViews>
  <sheetFormatPr defaultColWidth="9.00390625" defaultRowHeight="12.75"/>
  <cols>
    <col min="1" max="1" width="27.25390625" style="0" customWidth="1"/>
    <col min="2" max="16384" width="11.375" style="0" customWidth="1"/>
  </cols>
  <sheetData>
    <row r="1" spans="1:6" ht="12.75">
      <c r="A1" s="46" t="s">
        <v>400</v>
      </c>
      <c r="F1" t="s">
        <v>401</v>
      </c>
    </row>
    <row r="2" spans="2:8" s="46" customFormat="1" ht="12.75">
      <c r="B2" s="46">
        <v>2002</v>
      </c>
      <c r="C2" s="46">
        <v>2003</v>
      </c>
      <c r="D2" s="46">
        <v>2004</v>
      </c>
      <c r="F2" s="46">
        <v>2002</v>
      </c>
      <c r="G2" s="46">
        <v>2003</v>
      </c>
      <c r="H2" s="46">
        <v>2004</v>
      </c>
    </row>
    <row r="3" spans="1:8" ht="13.5" customHeight="1">
      <c r="A3" s="24" t="s">
        <v>402</v>
      </c>
      <c r="B3">
        <v>2483.6892047049287</v>
      </c>
      <c r="C3">
        <v>3270.606608332938</v>
      </c>
      <c r="D3">
        <v>3978.695931609023</v>
      </c>
      <c r="F3" s="47">
        <f>B3/$B$8</f>
        <v>0.07437976774990802</v>
      </c>
      <c r="G3" s="47">
        <f>C3/$C$8</f>
        <v>0.07528327521252504</v>
      </c>
      <c r="H3" s="47">
        <f>D3/$D$8</f>
        <v>0.09059786710103432</v>
      </c>
    </row>
    <row r="4" spans="1:8" ht="13.5" customHeight="1">
      <c r="A4" s="24" t="s">
        <v>403</v>
      </c>
      <c r="B4">
        <v>4796.694963825754</v>
      </c>
      <c r="C4">
        <v>6171.015881262441</v>
      </c>
      <c r="D4">
        <v>5919.164811733982</v>
      </c>
      <c r="F4" s="47">
        <f>B4/$B$8</f>
        <v>0.14364802838481533</v>
      </c>
      <c r="G4" s="47">
        <f>C4/$C$8</f>
        <v>0.14204529696304302</v>
      </c>
      <c r="H4" s="47">
        <f>D4/$D$8</f>
        <v>0.13478378749735817</v>
      </c>
    </row>
    <row r="5" spans="1:8" ht="13.5" customHeight="1">
      <c r="A5" s="24" t="s">
        <v>404</v>
      </c>
      <c r="B5">
        <v>9676.571073966606</v>
      </c>
      <c r="C5">
        <v>12463.157354581876</v>
      </c>
      <c r="D5">
        <v>11810.001157855897</v>
      </c>
      <c r="F5" s="47">
        <f>B5/$B$8</f>
        <v>0.28978710691083515</v>
      </c>
      <c r="G5" s="47">
        <f>C5/$C$8</f>
        <v>0.2868786795548724</v>
      </c>
      <c r="H5" s="47">
        <f>D5/$D$8</f>
        <v>0.2689225147521609</v>
      </c>
    </row>
    <row r="6" spans="1:8" ht="13.5" customHeight="1">
      <c r="A6" s="24" t="s">
        <v>405</v>
      </c>
      <c r="B6">
        <v>9760.183463667041</v>
      </c>
      <c r="C6">
        <v>13358.532008729575</v>
      </c>
      <c r="D6">
        <v>14272.64490690493</v>
      </c>
      <c r="F6" s="47">
        <f>B6/$B$8</f>
        <v>0.29229107162395307</v>
      </c>
      <c r="G6" s="47">
        <f>C6/$C$8</f>
        <v>0.3074885371680687</v>
      </c>
      <c r="H6" s="47">
        <f>D6/$D$8</f>
        <v>0.32499874548922786</v>
      </c>
    </row>
    <row r="7" spans="1:8" ht="13.5" customHeight="1">
      <c r="A7" s="24" t="s">
        <v>406</v>
      </c>
      <c r="B7">
        <v>3912.0657436348592</v>
      </c>
      <c r="C7">
        <v>5790.219624153478</v>
      </c>
      <c r="D7">
        <v>6395.97522405596</v>
      </c>
      <c r="F7" s="47">
        <f>B7/$B$8</f>
        <v>0.11715577813952022</v>
      </c>
      <c r="G7" s="47">
        <f>C7/$C$8</f>
        <v>0.13328007605546172</v>
      </c>
      <c r="H7" s="47">
        <f>D7/$D$8</f>
        <v>0.1456411154034056</v>
      </c>
    </row>
    <row r="8" spans="1:4" ht="27.75" customHeight="1">
      <c r="A8" s="46" t="s">
        <v>407</v>
      </c>
      <c r="B8">
        <v>33392</v>
      </c>
      <c r="C8">
        <v>43444</v>
      </c>
      <c r="D8">
        <v>43916</v>
      </c>
    </row>
    <row r="10" ht="12.75">
      <c r="A10" s="46" t="s">
        <v>408</v>
      </c>
    </row>
    <row r="12" spans="1:8" ht="12.75">
      <c r="A12" s="46"/>
      <c r="B12" s="46">
        <v>2002</v>
      </c>
      <c r="C12" s="46">
        <v>2003</v>
      </c>
      <c r="D12" s="46">
        <v>2004</v>
      </c>
      <c r="E12" s="46"/>
      <c r="F12" s="46">
        <v>2002</v>
      </c>
      <c r="G12" s="46">
        <v>2003</v>
      </c>
      <c r="H12" s="46">
        <v>2004</v>
      </c>
    </row>
    <row r="13" spans="1:8" ht="12.75">
      <c r="A13" s="24" t="s">
        <v>409</v>
      </c>
      <c r="B13">
        <v>919.0832823459182</v>
      </c>
      <c r="C13">
        <v>1863.525675049947</v>
      </c>
      <c r="D13">
        <v>1891.2944152410573</v>
      </c>
      <c r="F13" s="47">
        <f>B13/$B$18</f>
        <v>0.07438356121284544</v>
      </c>
      <c r="G13" s="47">
        <f>C13/$C$18</f>
        <v>0.07528179991314321</v>
      </c>
      <c r="H13" s="47">
        <f>D13/$D$18</f>
        <v>0.0905965901150152</v>
      </c>
    </row>
    <row r="14" spans="1:8" ht="12.75">
      <c r="A14" s="24" t="s">
        <v>410</v>
      </c>
      <c r="B14">
        <v>1775.0055616515276</v>
      </c>
      <c r="C14">
        <v>3516.1203755211404</v>
      </c>
      <c r="D14">
        <v>2813.7066877580037</v>
      </c>
      <c r="F14" s="47">
        <f>B14/$B$18</f>
        <v>0.14365535461731366</v>
      </c>
      <c r="G14" s="47">
        <f>C14/$C$18</f>
        <v>0.1420425133522316</v>
      </c>
      <c r="H14" s="47">
        <f>D14/$D$18</f>
        <v>0.13478188770636154</v>
      </c>
    </row>
    <row r="15" spans="1:8" ht="12.75">
      <c r="A15" s="24" t="s">
        <v>411</v>
      </c>
      <c r="B15">
        <v>3580.7921086371925</v>
      </c>
      <c r="C15">
        <v>7101.255670210099</v>
      </c>
      <c r="D15">
        <v>5613.947287700951</v>
      </c>
      <c r="F15" s="47">
        <f>B15/$B$18</f>
        <v>0.2898018864225633</v>
      </c>
      <c r="G15" s="47">
        <f>C15/$C$18</f>
        <v>0.2868730576961339</v>
      </c>
      <c r="H15" s="47">
        <f>D15/$D$18</f>
        <v>0.26891872426235636</v>
      </c>
    </row>
    <row r="16" spans="1:8" ht="12.75">
      <c r="A16" s="24" t="s">
        <v>412</v>
      </c>
      <c r="B16">
        <v>3611.732674560292</v>
      </c>
      <c r="C16">
        <v>7611.422087822667</v>
      </c>
      <c r="D16">
        <v>6784.578180175603</v>
      </c>
      <c r="F16" s="47">
        <f>B16/$B$18</f>
        <v>0.2923059788410725</v>
      </c>
      <c r="G16" s="47">
        <f>C16/$C$18</f>
        <v>0.30748251142533195</v>
      </c>
      <c r="H16" s="47">
        <f>D16/$D$18</f>
        <v>0.3249941645993295</v>
      </c>
    </row>
    <row r="17" spans="1:8" ht="12.75">
      <c r="A17" s="24" t="s">
        <v>413</v>
      </c>
      <c r="B17">
        <v>1447.6506229530883</v>
      </c>
      <c r="C17">
        <v>3299.150349142096</v>
      </c>
      <c r="D17">
        <v>3040.361070363374</v>
      </c>
      <c r="F17" s="47">
        <f>B17/$B$18</f>
        <v>0.11716175323349695</v>
      </c>
      <c r="G17" s="47">
        <f>C17/$C$18</f>
        <v>0.1332774642135451</v>
      </c>
      <c r="H17" s="47">
        <f>D17/$D$18</f>
        <v>0.14563906257728368</v>
      </c>
    </row>
    <row r="18" spans="1:4" ht="12.75">
      <c r="A18" s="46" t="s">
        <v>414</v>
      </c>
      <c r="B18">
        <v>12356</v>
      </c>
      <c r="C18">
        <v>24754</v>
      </c>
      <c r="D18">
        <v>20876</v>
      </c>
    </row>
  </sheetData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&amp;C&amp;"Times New Roman,Běžné"&amp;12&amp;A</oddHeader>
    <oddFooter>&amp;C&amp;"Times New Roman,Běžné"&amp;12Stránka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D28" sqref="D28"/>
    </sheetView>
  </sheetViews>
  <sheetFormatPr defaultColWidth="9.00390625" defaultRowHeight="12.75"/>
  <cols>
    <col min="1" max="1" width="27.25390625" style="0" customWidth="1"/>
    <col min="2" max="16384" width="11.375" style="0" customWidth="1"/>
  </cols>
  <sheetData>
    <row r="1" spans="1:6" ht="12.75">
      <c r="A1" s="46" t="s">
        <v>415</v>
      </c>
      <c r="F1" s="46" t="s">
        <v>416</v>
      </c>
    </row>
    <row r="2" spans="2:8" s="46" customFormat="1" ht="12.75">
      <c r="B2" s="46">
        <v>2002</v>
      </c>
      <c r="C2" s="46">
        <v>2003</v>
      </c>
      <c r="D2" s="46">
        <v>2004</v>
      </c>
      <c r="F2" s="46">
        <v>2002</v>
      </c>
      <c r="G2" s="46">
        <v>2003</v>
      </c>
      <c r="H2" s="46">
        <v>2004</v>
      </c>
    </row>
    <row r="3" spans="1:8" ht="13.5" customHeight="1">
      <c r="A3" s="24" t="s">
        <v>417</v>
      </c>
      <c r="B3" s="91">
        <v>18856.95489589774</v>
      </c>
      <c r="C3" s="91">
        <v>21100.419652779252</v>
      </c>
      <c r="D3" s="91">
        <v>19829.25118648655</v>
      </c>
      <c r="F3" s="47">
        <f>B3/$B$8</f>
        <v>0.14875638900553578</v>
      </c>
      <c r="G3" s="47">
        <f>C3/$C$8</f>
        <v>0.164118751577214</v>
      </c>
      <c r="H3" s="47">
        <f>D3/$D$8</f>
        <v>0.1508742453072499</v>
      </c>
    </row>
    <row r="4" spans="1:8" ht="13.5" customHeight="1">
      <c r="A4" s="24" t="s">
        <v>418</v>
      </c>
      <c r="B4" s="91">
        <v>17779.926459110993</v>
      </c>
      <c r="C4" s="91">
        <v>16831.50920841009</v>
      </c>
      <c r="D4" s="91">
        <v>18208.5324398354</v>
      </c>
      <c r="F4" s="47">
        <f>B4/$B$8</f>
        <v>0.14026006168242555</v>
      </c>
      <c r="G4" s="47">
        <f>C4/$C$8</f>
        <v>0.130915229360417</v>
      </c>
      <c r="H4" s="47">
        <f>D4/$D$8</f>
        <v>0.13854272983767205</v>
      </c>
    </row>
    <row r="5" spans="1:8" ht="13.5" customHeight="1">
      <c r="A5" s="24" t="s">
        <v>419</v>
      </c>
      <c r="B5" s="91">
        <v>34991.611298868076</v>
      </c>
      <c r="C5" s="91">
        <v>33313.940039031186</v>
      </c>
      <c r="D5" s="91">
        <v>33466.26000866172</v>
      </c>
      <c r="F5" s="47">
        <f>B5/$B$8</f>
        <v>0.27603744989798423</v>
      </c>
      <c r="G5" s="47">
        <f>C5/$C$8</f>
        <v>0.25911533226799194</v>
      </c>
      <c r="H5" s="47">
        <f>D5/$D$8</f>
        <v>0.25463375669495864</v>
      </c>
    </row>
    <row r="6" spans="1:8" ht="13.5" customHeight="1">
      <c r="A6" s="24" t="s">
        <v>420</v>
      </c>
      <c r="B6" s="91">
        <v>36466.70341532574</v>
      </c>
      <c r="C6" s="91">
        <v>36714.96324441929</v>
      </c>
      <c r="D6" s="91">
        <v>38827.58429800452</v>
      </c>
      <c r="F6" s="47">
        <f>B6/$B$8</f>
        <v>0.28767397222654495</v>
      </c>
      <c r="G6" s="47">
        <f>C6/$C$8</f>
        <v>0.28556844039278273</v>
      </c>
      <c r="H6" s="47">
        <f>D6/$D$8</f>
        <v>0.295426308485985</v>
      </c>
    </row>
    <row r="7" spans="1:8" ht="13.5" customHeight="1">
      <c r="A7" s="24" t="s">
        <v>421</v>
      </c>
      <c r="B7" s="91">
        <v>17877.75102873693</v>
      </c>
      <c r="C7" s="91">
        <v>18874.786922421477</v>
      </c>
      <c r="D7" s="91">
        <v>20155.00803197719</v>
      </c>
      <c r="F7" s="47">
        <f>B7/$B$8</f>
        <v>0.14103176792099437</v>
      </c>
      <c r="G7" s="47">
        <f>C7/$C$8</f>
        <v>0.146807813160518</v>
      </c>
      <c r="H7" s="47">
        <f>D7/$D$8</f>
        <v>0.1533528219188854</v>
      </c>
    </row>
    <row r="8" spans="1:4" ht="27.75" customHeight="1">
      <c r="A8" s="46" t="s">
        <v>422</v>
      </c>
      <c r="B8" s="91">
        <v>126764</v>
      </c>
      <c r="C8" s="91">
        <v>128568</v>
      </c>
      <c r="D8" s="91">
        <v>131429</v>
      </c>
    </row>
    <row r="9" spans="2:4" ht="12.75">
      <c r="B9" s="91"/>
      <c r="C9" s="91"/>
      <c r="D9" s="91"/>
    </row>
    <row r="10" spans="2:4" ht="12.75">
      <c r="B10" s="91"/>
      <c r="C10" s="91"/>
      <c r="D10" s="91"/>
    </row>
    <row r="11" spans="2:4" ht="12.75">
      <c r="B11" s="91"/>
      <c r="C11" s="91"/>
      <c r="D11" s="91"/>
    </row>
    <row r="12" spans="1:6" ht="12.75">
      <c r="A12" s="46" t="s">
        <v>423</v>
      </c>
      <c r="B12" s="91"/>
      <c r="C12" s="91"/>
      <c r="D12" s="91"/>
      <c r="F12" s="46" t="s">
        <v>424</v>
      </c>
    </row>
    <row r="13" spans="1:8" ht="12.75">
      <c r="A13" s="46"/>
      <c r="B13" s="94">
        <v>2002</v>
      </c>
      <c r="C13" s="94">
        <v>2003</v>
      </c>
      <c r="D13" s="94">
        <v>2004</v>
      </c>
      <c r="E13" s="46"/>
      <c r="F13" s="46">
        <v>2002</v>
      </c>
      <c r="G13" s="46">
        <v>2003</v>
      </c>
      <c r="H13" s="46">
        <v>2004</v>
      </c>
    </row>
    <row r="14" spans="1:8" ht="12.75">
      <c r="A14" s="24" t="s">
        <v>425</v>
      </c>
      <c r="B14" s="91">
        <v>24504.183427619675</v>
      </c>
      <c r="C14" s="91">
        <v>26318.6829624628</v>
      </c>
      <c r="D14" s="91">
        <v>21988.089269620254</v>
      </c>
      <c r="F14" s="47">
        <f>B14/$B$8</f>
        <v>0.1933055396454804</v>
      </c>
      <c r="G14" s="47">
        <f>C14/$C$8</f>
        <v>0.20470632632119035</v>
      </c>
      <c r="H14" s="47">
        <f>D14/$D$8</f>
        <v>0.16730013368145732</v>
      </c>
    </row>
    <row r="15" spans="1:8" ht="12.75">
      <c r="A15" s="24" t="s">
        <v>426</v>
      </c>
      <c r="B15" s="91">
        <v>13828.491131292456</v>
      </c>
      <c r="C15" s="91">
        <v>13578.650280307851</v>
      </c>
      <c r="D15" s="91">
        <v>16817.041806268837</v>
      </c>
      <c r="F15" s="47">
        <f>B15/$B$8</f>
        <v>0.109088472526052</v>
      </c>
      <c r="G15" s="47">
        <f>C15/$C$8</f>
        <v>0.1056145407901488</v>
      </c>
      <c r="H15" s="47">
        <f>D15/$D$8</f>
        <v>0.12795533562812497</v>
      </c>
    </row>
    <row r="16" spans="1:8" ht="12.75">
      <c r="A16" s="24" t="s">
        <v>427</v>
      </c>
      <c r="B16" s="91">
        <v>33701.3832832259</v>
      </c>
      <c r="C16" s="91">
        <v>33424.629066187794</v>
      </c>
      <c r="D16" s="91">
        <v>33970.87265744424</v>
      </c>
      <c r="F16" s="47">
        <f>B16/$B$8</f>
        <v>0.2658592603832784</v>
      </c>
      <c r="G16" s="47">
        <f>C16/$C$8</f>
        <v>0.2599762698819908</v>
      </c>
      <c r="H16" s="47">
        <f>D16/$D$8</f>
        <v>0.2584731882418967</v>
      </c>
    </row>
    <row r="17" spans="1:8" ht="12.75">
      <c r="A17" s="24" t="s">
        <v>428</v>
      </c>
      <c r="B17" s="91">
        <v>33555.387331675294</v>
      </c>
      <c r="C17" s="91">
        <v>34186.58609781426</v>
      </c>
      <c r="D17" s="91">
        <v>35562.19128890899</v>
      </c>
      <c r="F17" s="47">
        <f>B17/$B$8</f>
        <v>0.26470754576753097</v>
      </c>
      <c r="G17" s="47">
        <f>C17/$C$8</f>
        <v>0.26590276038994354</v>
      </c>
      <c r="H17" s="47">
        <f>D17/$D$8</f>
        <v>0.2705810079123252</v>
      </c>
    </row>
    <row r="18" spans="1:8" ht="12.75">
      <c r="A18" s="24" t="s">
        <v>429</v>
      </c>
      <c r="B18" s="91">
        <v>21174.747862453965</v>
      </c>
      <c r="C18" s="91">
        <v>20806.14162914315</v>
      </c>
      <c r="D18" s="91">
        <v>22329.955415551536</v>
      </c>
      <c r="F18" s="47">
        <f>B18/$B$8</f>
        <v>0.16704070447803765</v>
      </c>
      <c r="G18" s="47">
        <f>C18/$C$8</f>
        <v>0.16182986146741918</v>
      </c>
      <c r="H18" s="47">
        <f>D18/$D$8</f>
        <v>0.1699012806576291</v>
      </c>
    </row>
    <row r="19" spans="1:4" ht="12.75">
      <c r="A19" s="46" t="s">
        <v>430</v>
      </c>
      <c r="B19" s="91">
        <v>126764</v>
      </c>
      <c r="C19" s="91">
        <v>128568</v>
      </c>
      <c r="D19" s="91">
        <v>131429</v>
      </c>
    </row>
    <row r="20" spans="2:4" ht="12.75">
      <c r="B20" s="91"/>
      <c r="C20" s="91"/>
      <c r="D20" s="91"/>
    </row>
    <row r="21" spans="1:6" ht="12.75">
      <c r="A21" s="46" t="s">
        <v>431</v>
      </c>
      <c r="B21" s="91"/>
      <c r="C21" s="91"/>
      <c r="D21" s="91"/>
      <c r="F21" s="46" t="s">
        <v>432</v>
      </c>
    </row>
    <row r="22" spans="1:8" ht="12.75">
      <c r="A22" s="46"/>
      <c r="B22" s="94">
        <v>2002</v>
      </c>
      <c r="C22" s="94">
        <v>2003</v>
      </c>
      <c r="D22" s="94">
        <v>2004</v>
      </c>
      <c r="E22" s="46"/>
      <c r="F22" s="46">
        <v>2002</v>
      </c>
      <c r="G22" s="46">
        <v>2003</v>
      </c>
      <c r="H22" s="46">
        <v>2004</v>
      </c>
    </row>
    <row r="23" spans="1:8" ht="12.75">
      <c r="A23" s="24" t="s">
        <v>433</v>
      </c>
      <c r="B23" s="91">
        <v>13209.726364175807</v>
      </c>
      <c r="C23" s="91">
        <v>13273.024688253925</v>
      </c>
      <c r="D23" s="91">
        <v>16590.99406178598</v>
      </c>
      <c r="F23" s="47">
        <f>B23/$B$8</f>
        <v>0.10420723836559123</v>
      </c>
      <c r="G23" s="47">
        <f>C23/$C$8</f>
        <v>0.1032373894612495</v>
      </c>
      <c r="H23" s="47">
        <f>D23/$D$8</f>
        <v>0.12623541274593872</v>
      </c>
    </row>
    <row r="24" spans="1:8" ht="12.75">
      <c r="A24" s="24" t="s">
        <v>434</v>
      </c>
      <c r="B24" s="91">
        <v>21731.361786929538</v>
      </c>
      <c r="C24" s="91">
        <v>21710.797600563445</v>
      </c>
      <c r="D24" s="91">
        <v>20295.768390185243</v>
      </c>
      <c r="F24" s="47">
        <f>B24/$B$8</f>
        <v>0.17143165083879916</v>
      </c>
      <c r="G24" s="47">
        <f>C24/$C$8</f>
        <v>0.1688662622158192</v>
      </c>
      <c r="H24" s="47">
        <f>D24/$D$8</f>
        <v>0.15442382115199266</v>
      </c>
    </row>
    <row r="25" spans="1:8" ht="12.75">
      <c r="A25" s="24" t="s">
        <v>435</v>
      </c>
      <c r="B25" s="91">
        <v>36281.83931451025</v>
      </c>
      <c r="C25" s="91">
        <v>33147.906498296274</v>
      </c>
      <c r="D25" s="91">
        <v>32709.34103548793</v>
      </c>
      <c r="F25" s="47">
        <f>B25/$B$8</f>
        <v>0.2862156394126901</v>
      </c>
      <c r="G25" s="47">
        <f>C25/$C$8</f>
        <v>0.2578239258469936</v>
      </c>
      <c r="H25" s="47">
        <f>D25/$D$8</f>
        <v>0.24887460937455153</v>
      </c>
    </row>
    <row r="26" spans="1:8" ht="12.75">
      <c r="A26" s="24" t="s">
        <v>436</v>
      </c>
      <c r="B26" s="91">
        <v>39378.01949897618</v>
      </c>
      <c r="C26" s="91">
        <v>40507.52896432683</v>
      </c>
      <c r="D26" s="91">
        <v>43725.67381164781</v>
      </c>
      <c r="F26" s="47">
        <f>B26/$B$8</f>
        <v>0.3106403986855588</v>
      </c>
      <c r="G26" s="47">
        <f>C26/$C$8</f>
        <v>0.3150669603970415</v>
      </c>
      <c r="H26" s="47">
        <f>D26/$D$8</f>
        <v>0.33269425934647456</v>
      </c>
    </row>
    <row r="27" spans="1:8" ht="12.75">
      <c r="A27" s="24" t="s">
        <v>437</v>
      </c>
      <c r="B27" s="91">
        <v>14580.754195019894</v>
      </c>
      <c r="C27" s="91">
        <v>15977.754862338968</v>
      </c>
      <c r="D27" s="91">
        <v>16892.586956615673</v>
      </c>
      <c r="F27" s="47">
        <f>B27/$B$8</f>
        <v>0.11502283136395107</v>
      </c>
      <c r="G27" s="47">
        <f>C27/$C$8</f>
        <v>0.1242747407001662</v>
      </c>
      <c r="H27" s="47">
        <f>D27/$D$8</f>
        <v>0.12853013381076986</v>
      </c>
    </row>
    <row r="28" spans="1:4" ht="12.75">
      <c r="A28" s="46" t="s">
        <v>438</v>
      </c>
      <c r="B28" s="91">
        <v>126764</v>
      </c>
      <c r="C28" s="91">
        <v>128568</v>
      </c>
      <c r="D28" s="91">
        <v>131429</v>
      </c>
    </row>
  </sheetData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&amp;C&amp;"Times New Roman,Běžné"&amp;12&amp;A</oddHeader>
    <oddFooter>&amp;C&amp;"Times New Roman,Běžné"&amp;12Stránka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E17" sqref="E17"/>
    </sheetView>
  </sheetViews>
  <sheetFormatPr defaultColWidth="9.00390625" defaultRowHeight="12.75"/>
  <cols>
    <col min="1" max="1" width="27.25390625" style="0" customWidth="1"/>
    <col min="2" max="16384" width="11.375" style="0" customWidth="1"/>
  </cols>
  <sheetData>
    <row r="1" spans="1:6" ht="12.75">
      <c r="A1" s="46" t="s">
        <v>439</v>
      </c>
      <c r="F1" s="46" t="s">
        <v>440</v>
      </c>
    </row>
    <row r="2" spans="2:8" s="46" customFormat="1" ht="12.75">
      <c r="B2" s="46">
        <v>2002</v>
      </c>
      <c r="C2" s="46">
        <v>2003</v>
      </c>
      <c r="D2" s="46">
        <v>2004</v>
      </c>
      <c r="F2" s="46">
        <v>2002</v>
      </c>
      <c r="G2" s="46">
        <v>2003</v>
      </c>
      <c r="H2" s="46">
        <v>2004</v>
      </c>
    </row>
    <row r="3" spans="1:8" ht="13.5" customHeight="1">
      <c r="A3" s="24" t="s">
        <v>441</v>
      </c>
      <c r="B3" s="91">
        <v>6977.971304920024</v>
      </c>
      <c r="C3" s="91">
        <v>12022.593508219263</v>
      </c>
      <c r="D3" s="91">
        <v>9425.940728334968</v>
      </c>
      <c r="F3" s="47">
        <f>B3/$B$8</f>
        <v>0.14875616247959517</v>
      </c>
      <c r="G3" s="47">
        <f>C3/$C$8</f>
        <v>0.16411875157721395</v>
      </c>
      <c r="H3" s="47">
        <f>D3/$D$8</f>
        <v>0.1508740026075289</v>
      </c>
    </row>
    <row r="4" spans="1:8" ht="13.5" customHeight="1">
      <c r="A4" s="24" t="s">
        <v>442</v>
      </c>
      <c r="B4" s="91">
        <v>6579.419493772841</v>
      </c>
      <c r="C4" s="91">
        <v>9590.254443868855</v>
      </c>
      <c r="D4" s="91">
        <v>8655.52339388484</v>
      </c>
      <c r="F4" s="47">
        <f>B4/$B$8</f>
        <v>0.1402598480946757</v>
      </c>
      <c r="G4" s="47">
        <f>C4/$C$8</f>
        <v>0.13091522936041697</v>
      </c>
      <c r="H4" s="47">
        <f>D4/$D$8</f>
        <v>0.13854250697470558</v>
      </c>
    </row>
    <row r="5" spans="1:8" ht="13.5" customHeight="1">
      <c r="A5" s="24" t="s">
        <v>443</v>
      </c>
      <c r="B5" s="91">
        <v>12948.562527958058</v>
      </c>
      <c r="C5" s="91">
        <v>18981.611069223807</v>
      </c>
      <c r="D5" s="91">
        <v>15908.365892085189</v>
      </c>
      <c r="F5" s="47">
        <f>B5/$B$8</f>
        <v>0.27603702954869097</v>
      </c>
      <c r="G5" s="47">
        <f>C5/$C$8</f>
        <v>0.2591153322679919</v>
      </c>
      <c r="H5" s="47">
        <f>D5/$D$8</f>
        <v>0.2546333470853426</v>
      </c>
    </row>
    <row r="6" spans="1:8" ht="13.5" customHeight="1">
      <c r="A6" s="24" t="s">
        <v>444</v>
      </c>
      <c r="B6" s="91">
        <v>13494.416856908832</v>
      </c>
      <c r="C6" s="91">
        <v>20919.445490683593</v>
      </c>
      <c r="D6" s="91">
        <v>18456.90010053615</v>
      </c>
      <c r="F6" s="47">
        <f>B6/$B$8</f>
        <v>0.28767353415717795</v>
      </c>
      <c r="G6" s="47">
        <f>C6/$C$8</f>
        <v>0.28556844039278273</v>
      </c>
      <c r="H6" s="47">
        <f>D6/$D$8</f>
        <v>0.2954258332565481</v>
      </c>
    </row>
    <row r="7" spans="1:8" ht="13.5" customHeight="1">
      <c r="A7" s="24" t="s">
        <v>445</v>
      </c>
      <c r="B7" s="91">
        <v>6615.619243071409</v>
      </c>
      <c r="C7" s="91">
        <v>10754.472870999842</v>
      </c>
      <c r="D7" s="91">
        <v>9580.79098912226</v>
      </c>
      <c r="F7" s="47">
        <f>B7/$B$8</f>
        <v>0.1410315531580917</v>
      </c>
      <c r="G7" s="47">
        <f>C7/$C$8</f>
        <v>0.146807813160518</v>
      </c>
      <c r="H7" s="47">
        <f>D7/$D$8</f>
        <v>0.15335257523207005</v>
      </c>
    </row>
    <row r="8" spans="1:4" ht="27.75" customHeight="1">
      <c r="A8" s="46" t="s">
        <v>446</v>
      </c>
      <c r="B8" s="91">
        <v>46908.78810400335</v>
      </c>
      <c r="C8" s="91">
        <v>73255.45309527242</v>
      </c>
      <c r="D8" s="91">
        <v>62475.57939358729</v>
      </c>
    </row>
  </sheetData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&amp;C&amp;"Times New Roman,Běžné"&amp;12&amp;A</oddHeader>
    <oddFooter>&amp;C&amp;"Times New Roman,Běžné"&amp;12Stránka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H8" sqref="H8"/>
    </sheetView>
  </sheetViews>
  <sheetFormatPr defaultColWidth="9.00390625" defaultRowHeight="12.75"/>
  <cols>
    <col min="1" max="1" width="26.00390625" style="0" customWidth="1"/>
    <col min="2" max="16384" width="11.375" style="0" customWidth="1"/>
  </cols>
  <sheetData>
    <row r="1" ht="12.75">
      <c r="A1" s="88" t="s">
        <v>1586</v>
      </c>
    </row>
    <row r="2" ht="12.75">
      <c r="A2" s="88"/>
    </row>
    <row r="3" ht="13.5" customHeight="1">
      <c r="A3" s="87" t="s">
        <v>1581</v>
      </c>
    </row>
    <row r="4" spans="2:6" ht="13.5" customHeight="1">
      <c r="B4" s="85" t="s">
        <v>1577</v>
      </c>
      <c r="C4" s="85" t="s">
        <v>447</v>
      </c>
      <c r="D4" s="85" t="s">
        <v>449</v>
      </c>
      <c r="E4" s="85" t="s">
        <v>448</v>
      </c>
      <c r="F4" s="85" t="s">
        <v>450</v>
      </c>
    </row>
    <row r="5" spans="1:6" ht="13.5" customHeight="1">
      <c r="A5" s="24" t="s">
        <v>451</v>
      </c>
      <c r="B5" s="86">
        <v>59331</v>
      </c>
      <c r="C5" s="86">
        <v>39929</v>
      </c>
      <c r="D5" s="86">
        <v>13332</v>
      </c>
      <c r="E5" s="86">
        <v>5355</v>
      </c>
      <c r="F5" s="86">
        <v>715</v>
      </c>
    </row>
    <row r="6" spans="1:6" ht="13.5" customHeight="1">
      <c r="A6" s="24" t="s">
        <v>452</v>
      </c>
      <c r="B6" s="86">
        <v>38475</v>
      </c>
      <c r="C6" s="86">
        <v>29586</v>
      </c>
      <c r="D6" s="86">
        <v>6855</v>
      </c>
      <c r="E6" s="86">
        <v>882</v>
      </c>
      <c r="F6" s="86">
        <v>1152</v>
      </c>
    </row>
    <row r="7" spans="1:6" ht="13.5" customHeight="1">
      <c r="A7" s="24" t="s">
        <v>453</v>
      </c>
      <c r="B7" s="86">
        <v>79406</v>
      </c>
      <c r="C7" s="86">
        <v>47300</v>
      </c>
      <c r="D7" s="86">
        <v>17105</v>
      </c>
      <c r="E7" s="86">
        <v>4034</v>
      </c>
      <c r="F7" s="86">
        <v>10967</v>
      </c>
    </row>
    <row r="8" spans="1:6" ht="13.5" customHeight="1">
      <c r="A8" s="24" t="s">
        <v>454</v>
      </c>
      <c r="B8" s="86">
        <v>79524</v>
      </c>
      <c r="C8" s="86">
        <v>42111</v>
      </c>
      <c r="D8" s="86">
        <v>28198</v>
      </c>
      <c r="E8" s="86">
        <v>4158</v>
      </c>
      <c r="F8" s="86">
        <v>5057</v>
      </c>
    </row>
    <row r="9" spans="1:6" ht="12.75">
      <c r="A9" s="24" t="s">
        <v>455</v>
      </c>
      <c r="B9" s="86">
        <v>59658</v>
      </c>
      <c r="C9" s="86">
        <v>36237</v>
      </c>
      <c r="D9" s="86">
        <v>21247</v>
      </c>
      <c r="E9" s="86">
        <v>983</v>
      </c>
      <c r="F9" s="86">
        <v>1191</v>
      </c>
    </row>
    <row r="10" spans="1:6" ht="12.75">
      <c r="A10" s="46"/>
      <c r="B10" s="89">
        <f>SUM(B5:B9)</f>
        <v>316394</v>
      </c>
      <c r="C10" s="89">
        <f>SUM(C5:C9)</f>
        <v>195163</v>
      </c>
      <c r="D10" s="89">
        <f>SUM(D5:D9)</f>
        <v>86737</v>
      </c>
      <c r="E10" s="89">
        <f>SUM(E5:E9)</f>
        <v>15412</v>
      </c>
      <c r="F10" s="89">
        <f>SUM(F5:F9)</f>
        <v>19082</v>
      </c>
    </row>
    <row r="13" spans="1:6" ht="12.75">
      <c r="A13" s="88" t="s">
        <v>1582</v>
      </c>
      <c r="B13" s="85" t="s">
        <v>1578</v>
      </c>
      <c r="C13" s="85" t="s">
        <v>447</v>
      </c>
      <c r="D13" s="85" t="s">
        <v>449</v>
      </c>
      <c r="E13" s="85" t="s">
        <v>448</v>
      </c>
      <c r="F13" s="85" t="s">
        <v>450</v>
      </c>
    </row>
    <row r="14" spans="1:6" ht="12.75">
      <c r="A14" s="24" t="s">
        <v>14</v>
      </c>
      <c r="B14" s="86">
        <v>27799</v>
      </c>
      <c r="C14" s="86">
        <v>18228</v>
      </c>
      <c r="D14" s="86">
        <v>6435</v>
      </c>
      <c r="E14" s="86">
        <v>2821</v>
      </c>
      <c r="F14" s="86">
        <v>315</v>
      </c>
    </row>
    <row r="15" spans="1:6" ht="12.75">
      <c r="A15" s="24" t="s">
        <v>15</v>
      </c>
      <c r="B15" s="86">
        <v>14396</v>
      </c>
      <c r="C15" s="86">
        <v>11142</v>
      </c>
      <c r="D15" s="86">
        <v>2496</v>
      </c>
      <c r="E15" s="86">
        <v>338</v>
      </c>
      <c r="F15" s="86">
        <v>420</v>
      </c>
    </row>
    <row r="16" spans="1:6" ht="12.75">
      <c r="A16" s="24" t="s">
        <v>16</v>
      </c>
      <c r="B16" s="86">
        <v>29326</v>
      </c>
      <c r="C16" s="86">
        <v>17538</v>
      </c>
      <c r="D16" s="86">
        <v>6348</v>
      </c>
      <c r="E16" s="86">
        <v>1481</v>
      </c>
      <c r="F16" s="86">
        <v>3959</v>
      </c>
    </row>
    <row r="17" spans="1:6" ht="12.75">
      <c r="A17" s="24" t="s">
        <v>17</v>
      </c>
      <c r="B17" s="86">
        <v>34757</v>
      </c>
      <c r="C17" s="86">
        <v>18087</v>
      </c>
      <c r="D17" s="86">
        <v>12306</v>
      </c>
      <c r="E17" s="86">
        <v>2144</v>
      </c>
      <c r="F17" s="86">
        <v>2220</v>
      </c>
    </row>
    <row r="18" spans="1:6" ht="12.75">
      <c r="A18" s="24" t="s">
        <v>18</v>
      </c>
      <c r="B18" s="86">
        <v>30294</v>
      </c>
      <c r="C18" s="86">
        <v>18755</v>
      </c>
      <c r="D18" s="86">
        <v>10549</v>
      </c>
      <c r="E18" s="86">
        <v>447</v>
      </c>
      <c r="F18" s="86">
        <v>543</v>
      </c>
    </row>
    <row r="19" spans="2:6" ht="12.75">
      <c r="B19" s="89">
        <f>SUM(B14:B18)</f>
        <v>136572</v>
      </c>
      <c r="C19" s="89">
        <f>SUM(C14:C18)</f>
        <v>83750</v>
      </c>
      <c r="D19" s="89">
        <f>SUM(D14:D18)</f>
        <v>38134</v>
      </c>
      <c r="E19" s="89">
        <f>SUM(E14:E18)</f>
        <v>7231</v>
      </c>
      <c r="F19" s="89">
        <f>SUM(F14:F18)</f>
        <v>7457</v>
      </c>
    </row>
    <row r="20" spans="2:6" ht="12.75">
      <c r="B20" s="89"/>
      <c r="C20" s="89"/>
      <c r="D20" s="89"/>
      <c r="E20" s="89"/>
      <c r="F20" s="89"/>
    </row>
    <row r="21" ht="15.75">
      <c r="A21" s="92" t="s">
        <v>1584</v>
      </c>
    </row>
    <row r="23" ht="12.75">
      <c r="H23" s="88" t="s">
        <v>1585</v>
      </c>
    </row>
    <row r="24" spans="1:8" ht="12.75">
      <c r="A24" s="88" t="s">
        <v>1583</v>
      </c>
      <c r="B24" s="88" t="s">
        <v>1579</v>
      </c>
      <c r="C24" s="85" t="s">
        <v>447</v>
      </c>
      <c r="D24" s="85" t="s">
        <v>449</v>
      </c>
      <c r="E24" s="85" t="s">
        <v>448</v>
      </c>
      <c r="F24" s="85" t="s">
        <v>450</v>
      </c>
      <c r="H24">
        <v>200</v>
      </c>
    </row>
    <row r="25" spans="1:6" ht="12.75">
      <c r="A25" s="24" t="s">
        <v>14</v>
      </c>
      <c r="B25">
        <f>$H$24*B5/1000</f>
        <v>11866.2</v>
      </c>
      <c r="C25">
        <f>$H$24*C5/1000</f>
        <v>7985.8</v>
      </c>
      <c r="D25">
        <f>$H$24*D5/1000</f>
        <v>2666.4</v>
      </c>
      <c r="E25">
        <f>$H$24*E5/1000</f>
        <v>1071</v>
      </c>
      <c r="F25">
        <f>$H$24*F5/1000</f>
        <v>143</v>
      </c>
    </row>
    <row r="26" spans="1:6" ht="12.75">
      <c r="A26" s="24" t="s">
        <v>15</v>
      </c>
      <c r="B26">
        <f aca="true" t="shared" si="0" ref="B26:F29">$H$24*B6/1000</f>
        <v>7695</v>
      </c>
      <c r="C26">
        <f t="shared" si="0"/>
        <v>5917.2</v>
      </c>
      <c r="D26">
        <f t="shared" si="0"/>
        <v>1371</v>
      </c>
      <c r="E26">
        <f t="shared" si="0"/>
        <v>176.4</v>
      </c>
      <c r="F26">
        <f t="shared" si="0"/>
        <v>230.4</v>
      </c>
    </row>
    <row r="27" spans="1:6" ht="12.75">
      <c r="A27" s="24" t="s">
        <v>16</v>
      </c>
      <c r="B27">
        <f t="shared" si="0"/>
        <v>15881.2</v>
      </c>
      <c r="C27">
        <f t="shared" si="0"/>
        <v>9460</v>
      </c>
      <c r="D27">
        <f t="shared" si="0"/>
        <v>3421</v>
      </c>
      <c r="E27">
        <f t="shared" si="0"/>
        <v>806.8</v>
      </c>
      <c r="F27">
        <f t="shared" si="0"/>
        <v>2193.4</v>
      </c>
    </row>
    <row r="28" spans="1:6" ht="12.75">
      <c r="A28" s="24" t="s">
        <v>17</v>
      </c>
      <c r="B28">
        <f t="shared" si="0"/>
        <v>15904.8</v>
      </c>
      <c r="C28">
        <f t="shared" si="0"/>
        <v>8422.2</v>
      </c>
      <c r="D28">
        <f t="shared" si="0"/>
        <v>5639.6</v>
      </c>
      <c r="E28">
        <f t="shared" si="0"/>
        <v>831.6</v>
      </c>
      <c r="F28">
        <f t="shared" si="0"/>
        <v>1011.4</v>
      </c>
    </row>
    <row r="29" spans="1:6" ht="12.75">
      <c r="A29" s="24" t="s">
        <v>18</v>
      </c>
      <c r="B29">
        <f t="shared" si="0"/>
        <v>11931.6</v>
      </c>
      <c r="C29">
        <f t="shared" si="0"/>
        <v>7247.4</v>
      </c>
      <c r="D29">
        <f t="shared" si="0"/>
        <v>4249.4</v>
      </c>
      <c r="E29">
        <f t="shared" si="0"/>
        <v>196.6</v>
      </c>
      <c r="F29">
        <f t="shared" si="0"/>
        <v>238.2</v>
      </c>
    </row>
    <row r="30" spans="2:6" ht="12.75">
      <c r="B30" s="87">
        <f>$H$24*B10/1000</f>
        <v>63278.8</v>
      </c>
      <c r="C30" s="87">
        <f>$H$24*C10/1000</f>
        <v>39032.6</v>
      </c>
      <c r="D30" s="87">
        <f>$H$24*D10/1000</f>
        <v>17347.4</v>
      </c>
      <c r="E30" s="87">
        <f>$H$24*E10/1000</f>
        <v>3082.4</v>
      </c>
      <c r="F30" s="87">
        <f>$H$24*F10/1000</f>
        <v>3816.4</v>
      </c>
    </row>
    <row r="34" spans="1:6" ht="12.75">
      <c r="A34" s="90" t="s">
        <v>1580</v>
      </c>
      <c r="B34" s="88" t="s">
        <v>1579</v>
      </c>
      <c r="C34" s="85" t="s">
        <v>447</v>
      </c>
      <c r="D34" s="85" t="s">
        <v>449</v>
      </c>
      <c r="E34" s="85" t="s">
        <v>448</v>
      </c>
      <c r="F34" s="85" t="s">
        <v>450</v>
      </c>
    </row>
    <row r="35" spans="1:6" ht="12.75">
      <c r="A35" s="24" t="s">
        <v>14</v>
      </c>
      <c r="B35" s="91">
        <f aca="true" t="shared" si="1" ref="B35:F39">B5/$B$10*$B$40</f>
        <v>11715.656921433401</v>
      </c>
      <c r="C35" s="91">
        <f t="shared" si="1"/>
        <v>7884.486444117146</v>
      </c>
      <c r="D35" s="91">
        <f t="shared" si="1"/>
        <v>2632.5721473858544</v>
      </c>
      <c r="E35" s="91">
        <f t="shared" si="1"/>
        <v>1057.4125299468383</v>
      </c>
      <c r="F35" s="91">
        <f t="shared" si="1"/>
        <v>141.1857999835648</v>
      </c>
    </row>
    <row r="36" spans="1:6" ht="12.75">
      <c r="A36" s="24" t="s">
        <v>15</v>
      </c>
      <c r="B36" s="91">
        <f t="shared" si="1"/>
        <v>7597.375740374343</v>
      </c>
      <c r="C36" s="91">
        <f t="shared" si="1"/>
        <v>5842.1301794597875</v>
      </c>
      <c r="D36" s="91">
        <f t="shared" si="1"/>
        <v>1353.606515926345</v>
      </c>
      <c r="E36" s="91">
        <f t="shared" si="1"/>
        <v>174.16206375594987</v>
      </c>
      <c r="F36" s="91">
        <f t="shared" si="1"/>
        <v>227.47698123226104</v>
      </c>
    </row>
    <row r="37" spans="1:6" ht="12.75">
      <c r="A37" s="24" t="s">
        <v>16</v>
      </c>
      <c r="B37" s="91">
        <f t="shared" si="1"/>
        <v>15679.719767125798</v>
      </c>
      <c r="C37" s="91">
        <f t="shared" si="1"/>
        <v>9339.98369122044</v>
      </c>
      <c r="D37" s="91">
        <f t="shared" si="1"/>
        <v>3377.598753452973</v>
      </c>
      <c r="E37" s="91">
        <f t="shared" si="1"/>
        <v>796.564359627553</v>
      </c>
      <c r="F37" s="91">
        <f t="shared" si="1"/>
        <v>2165.5729628248323</v>
      </c>
    </row>
    <row r="38" spans="1:6" ht="12.75">
      <c r="A38" s="24" t="s">
        <v>17</v>
      </c>
      <c r="B38" s="91">
        <f t="shared" si="1"/>
        <v>15703.020360689521</v>
      </c>
      <c r="C38" s="91">
        <f t="shared" si="1"/>
        <v>8315.349962388667</v>
      </c>
      <c r="D38" s="91">
        <f t="shared" si="1"/>
        <v>5568.052011100084</v>
      </c>
      <c r="E38" s="91">
        <f t="shared" si="1"/>
        <v>821.0497291351921</v>
      </c>
      <c r="F38" s="91">
        <f t="shared" si="1"/>
        <v>998.5686580655765</v>
      </c>
    </row>
    <row r="39" spans="1:6" ht="12.75">
      <c r="A39" s="24" t="s">
        <v>18</v>
      </c>
      <c r="B39" s="91">
        <f t="shared" si="1"/>
        <v>11780.227210376936</v>
      </c>
      <c r="C39" s="91">
        <f t="shared" si="1"/>
        <v>7155.454313292919</v>
      </c>
      <c r="D39" s="91">
        <f t="shared" si="1"/>
        <v>4195.48908007105</v>
      </c>
      <c r="E39" s="91">
        <f t="shared" si="1"/>
        <v>194.10579214523662</v>
      </c>
      <c r="F39" s="91">
        <f t="shared" si="1"/>
        <v>235.17802486772823</v>
      </c>
    </row>
    <row r="40" spans="2:6" ht="12.75">
      <c r="B40" s="87">
        <v>62476</v>
      </c>
      <c r="C40" s="93">
        <f>C10/$B$10*$B$40</f>
        <v>38537.40459047896</v>
      </c>
      <c r="D40" s="93">
        <f>D10/$B$10*$B$40</f>
        <v>17127.31850793631</v>
      </c>
      <c r="E40" s="93">
        <f>E10/$B$10*$B$40</f>
        <v>3043.29447461077</v>
      </c>
      <c r="F40" s="93">
        <f>F10/$B$10*$B$40</f>
        <v>3767.982426973963</v>
      </c>
    </row>
  </sheetData>
  <printOptions/>
  <pageMargins left="0.7875" right="0.7875" top="0.7875" bottom="0.7875" header="0.09861111111111111" footer="0.09861111111111111"/>
  <pageSetup fitToHeight="0" horizontalDpi="300" verticalDpi="300" orientation="portrait" r:id="rId1"/>
  <headerFooter alignWithMargins="0">
    <oddHeader>&amp;C&amp;"Times New Roman,Běžné"&amp;12&amp;A</oddHeader>
    <oddFooter>&amp;C&amp;"Times New Roman,Běžné"&amp;12Stránka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60"/>
  <sheetViews>
    <sheetView workbookViewId="0" topLeftCell="A1">
      <selection activeCell="I27" sqref="I27"/>
    </sheetView>
  </sheetViews>
  <sheetFormatPr defaultColWidth="9.00390625" defaultRowHeight="12.75"/>
  <cols>
    <col min="1" max="1" width="8.75390625" style="48" customWidth="1"/>
    <col min="2" max="5" width="0" style="48" hidden="1" customWidth="1"/>
    <col min="6" max="6" width="11.00390625" style="48" customWidth="1"/>
    <col min="7" max="7" width="13.625" style="48" customWidth="1"/>
    <col min="8" max="8" width="0" style="48" hidden="1" customWidth="1"/>
    <col min="9" max="9" width="14.875" style="48" customWidth="1"/>
    <col min="10" max="11" width="0" style="48" hidden="1" customWidth="1"/>
    <col min="12" max="12" width="11.125" style="49" customWidth="1"/>
    <col min="13" max="13" width="0" style="48" hidden="1" customWidth="1"/>
    <col min="14" max="14" width="9.00390625" style="0" customWidth="1"/>
    <col min="15" max="15" width="13.25390625" style="48" customWidth="1"/>
  </cols>
  <sheetData>
    <row r="1" spans="1:13" ht="12.75">
      <c r="A1" s="50" t="s">
        <v>456</v>
      </c>
      <c r="B1" s="51" t="s">
        <v>457</v>
      </c>
      <c r="C1" s="52" t="s">
        <v>458</v>
      </c>
      <c r="D1" s="97" t="s">
        <v>459</v>
      </c>
      <c r="E1" s="97"/>
      <c r="F1" s="50" t="s">
        <v>460</v>
      </c>
      <c r="G1" s="50" t="s">
        <v>461</v>
      </c>
      <c r="H1" s="51" t="s">
        <v>462</v>
      </c>
      <c r="I1" s="51" t="s">
        <v>463</v>
      </c>
      <c r="J1" s="51" t="s">
        <v>464</v>
      </c>
      <c r="K1" s="53" t="s">
        <v>465</v>
      </c>
      <c r="L1" s="51" t="s">
        <v>466</v>
      </c>
      <c r="M1" s="54" t="s">
        <v>467</v>
      </c>
    </row>
    <row r="2" spans="1:13" ht="12.75">
      <c r="A2" s="52" t="s">
        <v>468</v>
      </c>
      <c r="B2" s="55" t="s">
        <v>469</v>
      </c>
      <c r="C2" s="52" t="s">
        <v>470</v>
      </c>
      <c r="D2" s="52" t="s">
        <v>471</v>
      </c>
      <c r="E2" s="52" t="s">
        <v>472</v>
      </c>
      <c r="F2" s="52" t="s">
        <v>473</v>
      </c>
      <c r="G2" s="52" t="s">
        <v>474</v>
      </c>
      <c r="H2" s="55" t="s">
        <v>475</v>
      </c>
      <c r="I2" s="55" t="s">
        <v>476</v>
      </c>
      <c r="J2" s="55" t="s">
        <v>477</v>
      </c>
      <c r="K2" s="56" t="s">
        <v>478</v>
      </c>
      <c r="L2" s="55" t="s">
        <v>479</v>
      </c>
      <c r="M2" s="57" t="s">
        <v>480</v>
      </c>
    </row>
    <row r="3" spans="1:13" ht="12.75">
      <c r="A3" s="58">
        <v>1</v>
      </c>
      <c r="B3" s="58">
        <v>2</v>
      </c>
      <c r="C3" s="58">
        <v>3</v>
      </c>
      <c r="D3" s="58">
        <v>4</v>
      </c>
      <c r="E3" s="58">
        <v>5</v>
      </c>
      <c r="F3" s="59">
        <v>6</v>
      </c>
      <c r="G3" s="59">
        <v>7</v>
      </c>
      <c r="H3" s="59">
        <v>8</v>
      </c>
      <c r="I3" s="59">
        <v>9</v>
      </c>
      <c r="J3" s="60">
        <v>10</v>
      </c>
      <c r="K3" s="60">
        <v>11</v>
      </c>
      <c r="L3" s="61" t="s">
        <v>481</v>
      </c>
      <c r="M3" s="62">
        <v>12</v>
      </c>
    </row>
    <row r="4" spans="1:13" ht="12.75">
      <c r="A4" s="63" t="s">
        <v>482</v>
      </c>
      <c r="B4" s="48">
        <v>2.25</v>
      </c>
      <c r="C4" s="48">
        <v>161</v>
      </c>
      <c r="D4" s="48">
        <v>0.8409272136581899</v>
      </c>
      <c r="E4" s="48">
        <v>11600.868418395237</v>
      </c>
      <c r="F4" s="63" t="s">
        <v>483</v>
      </c>
      <c r="G4" s="63">
        <v>41</v>
      </c>
      <c r="H4" s="48">
        <v>9677</v>
      </c>
      <c r="I4" s="49">
        <v>92.25</v>
      </c>
      <c r="J4" s="49">
        <v>21773.25</v>
      </c>
      <c r="K4" s="64">
        <f aca="true" t="shared" si="0" ref="K4:K26">D4*I4/J4</f>
        <v>0.0035628826867816253</v>
      </c>
      <c r="L4" s="49">
        <f aca="true" t="shared" si="1" ref="L4:L67">K4*100/$K$555</f>
        <v>0.0231807917838469</v>
      </c>
      <c r="M4" s="65">
        <f aca="true" t="shared" si="2" ref="M4:M67">K4*$M$557/100</f>
        <v>49.15114241543916</v>
      </c>
    </row>
    <row r="5" spans="1:13" ht="12.75">
      <c r="A5" s="63" t="s">
        <v>484</v>
      </c>
      <c r="B5" s="48">
        <v>1.65</v>
      </c>
      <c r="C5" s="48">
        <v>164</v>
      </c>
      <c r="D5" s="48">
        <v>0.6281708875525359</v>
      </c>
      <c r="E5" s="48">
        <v>8665.824690180125</v>
      </c>
      <c r="F5" s="63" t="s">
        <v>485</v>
      </c>
      <c r="G5" s="63">
        <v>22</v>
      </c>
      <c r="H5" s="48">
        <v>8263</v>
      </c>
      <c r="I5" s="49">
        <v>36.3</v>
      </c>
      <c r="J5" s="49">
        <v>13633.95</v>
      </c>
      <c r="K5" s="64">
        <f t="shared" si="0"/>
        <v>0.0016724869328519653</v>
      </c>
      <c r="L5" s="49">
        <f t="shared" si="1"/>
        <v>0.010881517793297579</v>
      </c>
      <c r="M5" s="65">
        <f t="shared" si="2"/>
        <v>23.0725091593807</v>
      </c>
    </row>
    <row r="6" spans="1:13" ht="12.75">
      <c r="A6" s="63" t="s">
        <v>486</v>
      </c>
      <c r="B6" s="48">
        <v>1.65</v>
      </c>
      <c r="C6" s="48">
        <v>47</v>
      </c>
      <c r="D6" s="48">
        <v>0.18002458362786095</v>
      </c>
      <c r="E6" s="48">
        <v>2483.4985392589388</v>
      </c>
      <c r="F6" s="63" t="s">
        <v>487</v>
      </c>
      <c r="G6" s="63">
        <v>5</v>
      </c>
      <c r="H6" s="48">
        <v>4148</v>
      </c>
      <c r="I6" s="49">
        <v>8.25</v>
      </c>
      <c r="J6" s="49">
        <v>6844.2</v>
      </c>
      <c r="K6" s="64">
        <f t="shared" si="0"/>
        <v>0.00021700166782529046</v>
      </c>
      <c r="L6" s="49">
        <f t="shared" si="1"/>
        <v>0.0014118540858131488</v>
      </c>
      <c r="M6" s="65">
        <f t="shared" si="2"/>
        <v>2.9936096182002645</v>
      </c>
    </row>
    <row r="7" spans="1:13" ht="12.75">
      <c r="A7" s="63" t="s">
        <v>488</v>
      </c>
      <c r="B7" s="48">
        <v>2.8</v>
      </c>
      <c r="C7" s="48">
        <v>240</v>
      </c>
      <c r="D7" s="48">
        <v>1.559980918090555</v>
      </c>
      <c r="E7" s="48">
        <v>21520.45155876218</v>
      </c>
      <c r="F7" s="63" t="s">
        <v>489</v>
      </c>
      <c r="G7" s="63">
        <v>52</v>
      </c>
      <c r="H7" s="48">
        <v>15364</v>
      </c>
      <c r="I7" s="49">
        <v>145.6</v>
      </c>
      <c r="J7" s="49">
        <v>43019.2</v>
      </c>
      <c r="K7" s="64">
        <f t="shared" si="0"/>
        <v>0.005279810449147934</v>
      </c>
      <c r="L7" s="49">
        <f t="shared" si="1"/>
        <v>0.03435145005866957</v>
      </c>
      <c r="M7" s="65">
        <f t="shared" si="2"/>
        <v>72.83672748344398</v>
      </c>
    </row>
    <row r="8" spans="1:13" ht="12.75">
      <c r="A8" s="63" t="s">
        <v>490</v>
      </c>
      <c r="B8" s="48">
        <v>2.25</v>
      </c>
      <c r="C8" s="48">
        <v>361</v>
      </c>
      <c r="D8" s="48">
        <v>1.8855572927366866</v>
      </c>
      <c r="E8" s="48">
        <v>26011.885087209193</v>
      </c>
      <c r="F8" s="63" t="s">
        <v>491</v>
      </c>
      <c r="G8" s="63">
        <v>120</v>
      </c>
      <c r="H8" s="48">
        <v>21895</v>
      </c>
      <c r="I8" s="49">
        <v>270</v>
      </c>
      <c r="J8" s="49">
        <v>49263.75</v>
      </c>
      <c r="K8" s="64">
        <f t="shared" si="0"/>
        <v>0.01033418018398732</v>
      </c>
      <c r="L8" s="49">
        <f t="shared" si="1"/>
        <v>0.06723613999150722</v>
      </c>
      <c r="M8" s="65">
        <f t="shared" si="2"/>
        <v>142.5634259175658</v>
      </c>
    </row>
    <row r="9" spans="1:13" ht="12.75">
      <c r="A9" s="63" t="s">
        <v>492</v>
      </c>
      <c r="B9" s="48">
        <v>2.8</v>
      </c>
      <c r="C9" s="48">
        <v>151</v>
      </c>
      <c r="D9" s="48">
        <v>0.9814879942986408</v>
      </c>
      <c r="E9" s="48">
        <v>13539.950772387867</v>
      </c>
      <c r="F9" s="63" t="s">
        <v>493</v>
      </c>
      <c r="G9" s="63">
        <v>14</v>
      </c>
      <c r="H9" s="48">
        <v>8919</v>
      </c>
      <c r="I9" s="49">
        <v>39.2</v>
      </c>
      <c r="J9" s="49">
        <v>24973.2</v>
      </c>
      <c r="K9" s="64">
        <f t="shared" si="0"/>
        <v>0.0015406247247652172</v>
      </c>
      <c r="L9" s="49">
        <f t="shared" si="1"/>
        <v>0.0100235972108553</v>
      </c>
      <c r="M9" s="65">
        <f t="shared" si="2"/>
        <v>21.253426484295346</v>
      </c>
    </row>
    <row r="10" spans="1:13" ht="12.75">
      <c r="A10" s="63" t="s">
        <v>494</v>
      </c>
      <c r="B10" s="48">
        <v>2.8</v>
      </c>
      <c r="C10" s="48">
        <v>96</v>
      </c>
      <c r="D10" s="48">
        <v>0.623992367236222</v>
      </c>
      <c r="E10" s="48">
        <v>8608.18062350487</v>
      </c>
      <c r="F10" s="63" t="s">
        <v>495</v>
      </c>
      <c r="G10" s="63">
        <v>2</v>
      </c>
      <c r="H10" s="48">
        <v>3850</v>
      </c>
      <c r="I10" s="49">
        <v>5.6</v>
      </c>
      <c r="J10" s="49">
        <v>10780</v>
      </c>
      <c r="K10" s="64">
        <f t="shared" si="0"/>
        <v>0.00032415187908375165</v>
      </c>
      <c r="L10" s="49">
        <f t="shared" si="1"/>
        <v>0.002108993721084512</v>
      </c>
      <c r="M10" s="65">
        <f t="shared" si="2"/>
        <v>4.4717821420804515</v>
      </c>
    </row>
    <row r="11" spans="1:13" ht="12.75">
      <c r="A11" s="63" t="s">
        <v>496</v>
      </c>
      <c r="B11" s="48">
        <v>1.65</v>
      </c>
      <c r="C11" s="48">
        <v>357</v>
      </c>
      <c r="D11" s="48">
        <v>1.367420773513752</v>
      </c>
      <c r="E11" s="48">
        <v>18864.020819477468</v>
      </c>
      <c r="F11" s="63" t="s">
        <v>497</v>
      </c>
      <c r="G11" s="63">
        <v>8</v>
      </c>
      <c r="H11" s="48">
        <v>22087</v>
      </c>
      <c r="I11" s="49">
        <v>13.2</v>
      </c>
      <c r="J11" s="49">
        <v>36443.55</v>
      </c>
      <c r="K11" s="64">
        <f t="shared" si="0"/>
        <v>0.0004952852894512616</v>
      </c>
      <c r="L11" s="49">
        <f t="shared" si="1"/>
        <v>0.003222420207930841</v>
      </c>
      <c r="M11" s="65">
        <f t="shared" si="2"/>
        <v>6.832624012125673</v>
      </c>
    </row>
    <row r="12" spans="1:13" ht="12.75">
      <c r="A12" s="63" t="s">
        <v>498</v>
      </c>
      <c r="B12" s="48">
        <v>1.65</v>
      </c>
      <c r="C12" s="48">
        <v>953</v>
      </c>
      <c r="D12" s="48">
        <v>3.6502857063266263</v>
      </c>
      <c r="E12" s="48">
        <v>50356.8959130589</v>
      </c>
      <c r="F12" s="63" t="s">
        <v>499</v>
      </c>
      <c r="G12" s="63">
        <v>2</v>
      </c>
      <c r="H12" s="48">
        <v>54816</v>
      </c>
      <c r="I12" s="49">
        <v>3.3</v>
      </c>
      <c r="J12" s="49">
        <v>90446.4</v>
      </c>
      <c r="K12" s="64">
        <f t="shared" si="0"/>
        <v>0.00013318322045850214</v>
      </c>
      <c r="L12" s="49">
        <f t="shared" si="1"/>
        <v>0.000866515339953415</v>
      </c>
      <c r="M12" s="65">
        <f t="shared" si="2"/>
        <v>1.8373064766877882</v>
      </c>
    </row>
    <row r="13" spans="1:13" ht="12.75">
      <c r="A13" s="63" t="s">
        <v>500</v>
      </c>
      <c r="B13" s="48">
        <v>2.25</v>
      </c>
      <c r="C13" s="48">
        <v>67</v>
      </c>
      <c r="D13" s="48">
        <v>0.3499510764912964</v>
      </c>
      <c r="E13" s="48">
        <v>4827.690584052676</v>
      </c>
      <c r="F13" s="63" t="s">
        <v>501</v>
      </c>
      <c r="G13" s="63">
        <v>249</v>
      </c>
      <c r="H13" s="48">
        <v>5302</v>
      </c>
      <c r="I13" s="49">
        <v>560.25</v>
      </c>
      <c r="J13" s="49">
        <v>11929.5</v>
      </c>
      <c r="K13" s="64">
        <f t="shared" si="0"/>
        <v>0.016434895897082764</v>
      </c>
      <c r="L13" s="49">
        <f t="shared" si="1"/>
        <v>0.10692855568691526</v>
      </c>
      <c r="M13" s="65">
        <f t="shared" si="2"/>
        <v>226.7248124159028</v>
      </c>
    </row>
    <row r="14" spans="1:13" ht="12.75">
      <c r="A14" s="63" t="s">
        <v>502</v>
      </c>
      <c r="B14" s="48">
        <v>2.25</v>
      </c>
      <c r="C14" s="48">
        <v>67</v>
      </c>
      <c r="D14" s="48">
        <v>0.3499510764912964</v>
      </c>
      <c r="E14" s="48">
        <v>4827.690584052676</v>
      </c>
      <c r="F14" s="63" t="s">
        <v>503</v>
      </c>
      <c r="G14" s="63">
        <v>10</v>
      </c>
      <c r="H14" s="48">
        <v>5192</v>
      </c>
      <c r="I14" s="49">
        <v>22.5</v>
      </c>
      <c r="J14" s="49">
        <v>11682</v>
      </c>
      <c r="K14" s="64">
        <f t="shared" si="0"/>
        <v>0.0006740197929339299</v>
      </c>
      <c r="L14" s="49">
        <f t="shared" si="1"/>
        <v>0.004385300850954083</v>
      </c>
      <c r="M14" s="65">
        <f t="shared" si="2"/>
        <v>9.29832547005523</v>
      </c>
    </row>
    <row r="15" spans="1:13" ht="12.75">
      <c r="A15" s="63" t="s">
        <v>504</v>
      </c>
      <c r="B15" s="48">
        <v>1.65</v>
      </c>
      <c r="C15" s="48">
        <v>79</v>
      </c>
      <c r="D15" s="48">
        <v>0.30259451290640454</v>
      </c>
      <c r="E15" s="48">
        <v>4174.39116173311</v>
      </c>
      <c r="F15" s="63" t="s">
        <v>505</v>
      </c>
      <c r="G15" s="63">
        <v>18</v>
      </c>
      <c r="H15" s="48">
        <v>5651</v>
      </c>
      <c r="I15" s="49">
        <v>29.7</v>
      </c>
      <c r="J15" s="49">
        <v>9324.15</v>
      </c>
      <c r="K15" s="64">
        <f t="shared" si="0"/>
        <v>0.0009638473247770804</v>
      </c>
      <c r="L15" s="49">
        <f t="shared" si="1"/>
        <v>0.006270973846533719</v>
      </c>
      <c r="M15" s="65">
        <f t="shared" si="2"/>
        <v>13.296591914917</v>
      </c>
    </row>
    <row r="16" spans="1:13" ht="12.75">
      <c r="A16" s="63" t="s">
        <v>506</v>
      </c>
      <c r="B16" s="48">
        <v>2.8</v>
      </c>
      <c r="C16" s="48">
        <v>91</v>
      </c>
      <c r="D16" s="48">
        <v>0.5914927647760021</v>
      </c>
      <c r="E16" s="48">
        <v>8159.837882697325</v>
      </c>
      <c r="F16" s="63" t="s">
        <v>507</v>
      </c>
      <c r="G16" s="63">
        <v>309</v>
      </c>
      <c r="H16" s="48">
        <v>6773</v>
      </c>
      <c r="I16" s="49">
        <v>865.2</v>
      </c>
      <c r="J16" s="49">
        <v>18964.4</v>
      </c>
      <c r="K16" s="64">
        <f t="shared" si="0"/>
        <v>0.02698527451879295</v>
      </c>
      <c r="L16" s="49">
        <f t="shared" si="1"/>
        <v>0.1755713237965584</v>
      </c>
      <c r="M16" s="65">
        <f t="shared" si="2"/>
        <v>372.2707671273399</v>
      </c>
    </row>
    <row r="17" spans="1:13" ht="12.75">
      <c r="A17" s="63" t="s">
        <v>508</v>
      </c>
      <c r="B17" s="48">
        <v>2.25</v>
      </c>
      <c r="C17" s="48">
        <v>194</v>
      </c>
      <c r="D17" s="48">
        <v>1.0132911767061419</v>
      </c>
      <c r="E17" s="48">
        <v>13978.68616874954</v>
      </c>
      <c r="F17" s="63" t="s">
        <v>509</v>
      </c>
      <c r="G17" s="63">
        <v>474</v>
      </c>
      <c r="H17" s="48">
        <v>14686</v>
      </c>
      <c r="I17" s="49">
        <v>1066.5</v>
      </c>
      <c r="J17" s="49">
        <v>33043.5</v>
      </c>
      <c r="K17" s="64">
        <f t="shared" si="0"/>
        <v>0.03270461785092682</v>
      </c>
      <c r="L17" s="49">
        <f t="shared" si="1"/>
        <v>0.21278245831254994</v>
      </c>
      <c r="M17" s="65">
        <f t="shared" si="2"/>
        <v>451.1709957774263</v>
      </c>
    </row>
    <row r="18" spans="1:13" ht="12.75">
      <c r="A18" s="63" t="s">
        <v>510</v>
      </c>
      <c r="B18" s="48">
        <v>2.8</v>
      </c>
      <c r="C18" s="48">
        <v>43</v>
      </c>
      <c r="D18" s="48">
        <v>0.2794965811578911</v>
      </c>
      <c r="E18" s="48">
        <v>3855.74757094489</v>
      </c>
      <c r="F18" s="63" t="s">
        <v>511</v>
      </c>
      <c r="G18" s="63">
        <v>32</v>
      </c>
      <c r="H18" s="48">
        <v>3290</v>
      </c>
      <c r="I18" s="49">
        <v>89.6</v>
      </c>
      <c r="J18" s="49">
        <v>9212</v>
      </c>
      <c r="K18" s="64">
        <f t="shared" si="0"/>
        <v>0.002718507780259123</v>
      </c>
      <c r="L18" s="49">
        <f t="shared" si="1"/>
        <v>0.01768712819278323</v>
      </c>
      <c r="M18" s="65">
        <f t="shared" si="2"/>
        <v>37.50271193624209</v>
      </c>
    </row>
    <row r="19" spans="1:13" ht="12.75">
      <c r="A19" s="63" t="s">
        <v>512</v>
      </c>
      <c r="B19" s="48">
        <v>1.65</v>
      </c>
      <c r="C19" s="48">
        <v>61</v>
      </c>
      <c r="D19" s="48">
        <v>0.23364892768722376</v>
      </c>
      <c r="E19" s="48">
        <v>3223.2640615913883</v>
      </c>
      <c r="F19" s="63" t="s">
        <v>513</v>
      </c>
      <c r="G19" s="63">
        <v>4</v>
      </c>
      <c r="H19" s="48">
        <v>3976</v>
      </c>
      <c r="I19" s="49">
        <v>6.6</v>
      </c>
      <c r="J19" s="49">
        <v>6560.4</v>
      </c>
      <c r="K19" s="64">
        <f t="shared" si="0"/>
        <v>0.00023505928338754905</v>
      </c>
      <c r="L19" s="49">
        <f t="shared" si="1"/>
        <v>0.0015293403639930192</v>
      </c>
      <c r="M19" s="65">
        <f t="shared" si="2"/>
        <v>3.242720383894757</v>
      </c>
    </row>
    <row r="20" spans="1:13" ht="12.75">
      <c r="A20" s="63" t="s">
        <v>514</v>
      </c>
      <c r="B20" s="48">
        <v>1.2</v>
      </c>
      <c r="C20" s="48">
        <v>305</v>
      </c>
      <c r="D20" s="48">
        <v>0.8496324643171773</v>
      </c>
      <c r="E20" s="48">
        <v>11720.960223968686</v>
      </c>
      <c r="F20" s="63" t="s">
        <v>515</v>
      </c>
      <c r="G20" s="63">
        <v>10</v>
      </c>
      <c r="H20" s="48">
        <v>22925</v>
      </c>
      <c r="I20" s="49">
        <v>12</v>
      </c>
      <c r="J20" s="49">
        <v>27510</v>
      </c>
      <c r="K20" s="64">
        <f t="shared" si="0"/>
        <v>0.00037061394299549717</v>
      </c>
      <c r="L20" s="49">
        <f t="shared" si="1"/>
        <v>0.00241128473767671</v>
      </c>
      <c r="M20" s="65">
        <f t="shared" si="2"/>
        <v>5.112741646224071</v>
      </c>
    </row>
    <row r="21" spans="1:13" ht="12.75">
      <c r="A21" s="63" t="s">
        <v>516</v>
      </c>
      <c r="B21" s="48">
        <v>2.25</v>
      </c>
      <c r="C21" s="48">
        <v>22</v>
      </c>
      <c r="D21" s="48">
        <v>0.11490930869863464</v>
      </c>
      <c r="E21" s="48">
        <v>1585.2118335695354</v>
      </c>
      <c r="F21" s="63" t="s">
        <v>517</v>
      </c>
      <c r="G21" s="63">
        <v>12</v>
      </c>
      <c r="H21" s="48">
        <v>1127</v>
      </c>
      <c r="I21" s="49">
        <v>27</v>
      </c>
      <c r="J21" s="49">
        <v>2535.75</v>
      </c>
      <c r="K21" s="64">
        <f t="shared" si="0"/>
        <v>0.001223524138760972</v>
      </c>
      <c r="L21" s="49">
        <f t="shared" si="1"/>
        <v>0.007960480542442026</v>
      </c>
      <c r="M21" s="65">
        <f t="shared" si="2"/>
        <v>16.8789192571734</v>
      </c>
    </row>
    <row r="22" spans="1:13" ht="12.75">
      <c r="A22" s="63" t="s">
        <v>518</v>
      </c>
      <c r="B22" s="48">
        <v>2.8</v>
      </c>
      <c r="C22" s="48">
        <v>21</v>
      </c>
      <c r="D22" s="48">
        <v>0.13649833033292358</v>
      </c>
      <c r="E22" s="48">
        <v>1883.0395113916907</v>
      </c>
      <c r="F22" s="63" t="s">
        <v>519</v>
      </c>
      <c r="G22" s="63">
        <v>4</v>
      </c>
      <c r="H22" s="48">
        <v>805</v>
      </c>
      <c r="I22" s="49">
        <v>11.2</v>
      </c>
      <c r="J22" s="49">
        <v>2254</v>
      </c>
      <c r="K22" s="64">
        <f t="shared" si="0"/>
        <v>0.00067825257308285</v>
      </c>
      <c r="L22" s="49">
        <f t="shared" si="1"/>
        <v>0.004412840122921397</v>
      </c>
      <c r="M22" s="65">
        <f t="shared" si="2"/>
        <v>9.356718069027034</v>
      </c>
    </row>
    <row r="23" spans="1:13" ht="12.75">
      <c r="A23" s="63" t="s">
        <v>520</v>
      </c>
      <c r="B23" s="48">
        <v>2.25</v>
      </c>
      <c r="C23" s="48">
        <v>39</v>
      </c>
      <c r="D23" s="48">
        <v>0.20370286542030686</v>
      </c>
      <c r="E23" s="48">
        <v>2810.1482504187215</v>
      </c>
      <c r="F23" s="63" t="s">
        <v>521</v>
      </c>
      <c r="G23" s="63">
        <v>6</v>
      </c>
      <c r="H23" s="48">
        <v>1731</v>
      </c>
      <c r="I23" s="49">
        <v>13.5</v>
      </c>
      <c r="J23" s="49">
        <v>3894.75</v>
      </c>
      <c r="K23" s="64">
        <f t="shared" si="0"/>
        <v>0.0007060757900183947</v>
      </c>
      <c r="L23" s="49">
        <f t="shared" si="1"/>
        <v>0.004593863259308261</v>
      </c>
      <c r="M23" s="65">
        <f t="shared" si="2"/>
        <v>9.740548528314461</v>
      </c>
    </row>
    <row r="24" spans="1:13" ht="12.75">
      <c r="A24" s="63" t="s">
        <v>522</v>
      </c>
      <c r="B24" s="48">
        <v>1.65</v>
      </c>
      <c r="C24" s="48">
        <v>47</v>
      </c>
      <c r="D24" s="48">
        <v>0.18002458362786095</v>
      </c>
      <c r="E24" s="48">
        <v>2483.4985392589388</v>
      </c>
      <c r="F24" s="63" t="s">
        <v>523</v>
      </c>
      <c r="G24" s="63">
        <v>6</v>
      </c>
      <c r="H24" s="48">
        <v>2983</v>
      </c>
      <c r="I24" s="49">
        <v>9.9</v>
      </c>
      <c r="J24" s="49">
        <v>4921.95</v>
      </c>
      <c r="K24" s="64">
        <f t="shared" si="0"/>
        <v>0.0003621010733379704</v>
      </c>
      <c r="L24" s="49">
        <f t="shared" si="1"/>
        <v>0.0023558983900581728</v>
      </c>
      <c r="M24" s="65">
        <f t="shared" si="2"/>
        <v>4.995303800051503</v>
      </c>
    </row>
    <row r="25" spans="1:13" ht="12.75">
      <c r="A25" s="63" t="s">
        <v>524</v>
      </c>
      <c r="B25" s="48">
        <v>2.8</v>
      </c>
      <c r="C25" s="48">
        <v>156</v>
      </c>
      <c r="D25" s="48">
        <v>1.0139875967588605</v>
      </c>
      <c r="E25" s="48">
        <v>13988.293513195413</v>
      </c>
      <c r="F25" s="63" t="s">
        <v>525</v>
      </c>
      <c r="G25" s="63">
        <v>4</v>
      </c>
      <c r="H25" s="48">
        <v>3286</v>
      </c>
      <c r="I25" s="49">
        <v>11.2</v>
      </c>
      <c r="J25" s="49">
        <v>9200.8</v>
      </c>
      <c r="K25" s="64">
        <f t="shared" si="0"/>
        <v>0.0012343123515019603</v>
      </c>
      <c r="L25" s="49">
        <f t="shared" si="1"/>
        <v>0.008030670704525244</v>
      </c>
      <c r="M25" s="65">
        <f t="shared" si="2"/>
        <v>17.02774621204554</v>
      </c>
    </row>
    <row r="26" spans="1:13" ht="12.75">
      <c r="A26" s="63" t="s">
        <v>526</v>
      </c>
      <c r="B26" s="48">
        <v>2.25</v>
      </c>
      <c r="C26" s="48">
        <v>227</v>
      </c>
      <c r="D26" s="48">
        <v>1.1856551397540938</v>
      </c>
      <c r="E26" s="48">
        <v>16356.503919103841</v>
      </c>
      <c r="F26" s="63" t="s">
        <v>527</v>
      </c>
      <c r="G26" s="63">
        <v>2</v>
      </c>
      <c r="H26" s="48">
        <v>2238</v>
      </c>
      <c r="I26" s="49">
        <v>4.5</v>
      </c>
      <c r="J26" s="49">
        <v>5035.5</v>
      </c>
      <c r="K26" s="64">
        <f t="shared" si="0"/>
        <v>0.0010595667021931132</v>
      </c>
      <c r="L26" s="49">
        <f t="shared" si="1"/>
        <v>0.00689374230472419</v>
      </c>
      <c r="M26" s="65">
        <f t="shared" si="2"/>
        <v>14.617072313765721</v>
      </c>
    </row>
    <row r="27" spans="1:13" s="1" customFormat="1" ht="12.75">
      <c r="A27" s="66" t="s">
        <v>528</v>
      </c>
      <c r="F27" s="66"/>
      <c r="G27" s="66">
        <f>SUM(G4:G26)</f>
        <v>1406</v>
      </c>
      <c r="I27" s="66">
        <f>SUM(I4:I26)</f>
        <v>3343.35</v>
      </c>
      <c r="J27" s="67"/>
      <c r="K27" s="68">
        <f>SUM(K4:K26)</f>
        <v>0.10991027605440382</v>
      </c>
      <c r="L27" s="67">
        <f t="shared" si="1"/>
        <v>0.715097141304902</v>
      </c>
      <c r="M27" s="69">
        <f t="shared" si="2"/>
        <v>1516.2485285615985</v>
      </c>
    </row>
    <row r="28" spans="1:13" ht="12.75">
      <c r="A28" s="63" t="s">
        <v>529</v>
      </c>
      <c r="B28" s="48">
        <v>2.25</v>
      </c>
      <c r="C28" s="48">
        <v>161</v>
      </c>
      <c r="D28" s="48">
        <v>0.8409272136581899</v>
      </c>
      <c r="E28" s="48">
        <v>11600.868418395237</v>
      </c>
      <c r="F28" s="63" t="s">
        <v>530</v>
      </c>
      <c r="G28" s="63">
        <v>451</v>
      </c>
      <c r="H28" s="48">
        <v>9677</v>
      </c>
      <c r="I28" s="49">
        <v>1014.75</v>
      </c>
      <c r="J28" s="49">
        <v>21773.25</v>
      </c>
      <c r="K28" s="64">
        <f aca="true" t="shared" si="3" ref="K28:K59">D28*I28/J28</f>
        <v>0.03919170955459788</v>
      </c>
      <c r="L28" s="49">
        <f t="shared" si="1"/>
        <v>0.2549887096223159</v>
      </c>
      <c r="M28" s="65">
        <f t="shared" si="2"/>
        <v>540.6625665698307</v>
      </c>
    </row>
    <row r="29" spans="1:13" ht="12.75">
      <c r="A29" s="63" t="s">
        <v>531</v>
      </c>
      <c r="B29" s="48">
        <v>1.65</v>
      </c>
      <c r="C29" s="48">
        <v>164</v>
      </c>
      <c r="D29" s="48">
        <v>0.6281708875525359</v>
      </c>
      <c r="E29" s="48">
        <v>8665.824690180125</v>
      </c>
      <c r="F29" s="63" t="s">
        <v>532</v>
      </c>
      <c r="G29" s="63">
        <v>343</v>
      </c>
      <c r="H29" s="48">
        <v>8263</v>
      </c>
      <c r="I29" s="49">
        <v>565.95</v>
      </c>
      <c r="J29" s="49">
        <v>13633.95</v>
      </c>
      <c r="K29" s="64">
        <f t="shared" si="3"/>
        <v>0.02607559172582837</v>
      </c>
      <c r="L29" s="49">
        <f t="shared" si="1"/>
        <v>0.16965275468641225</v>
      </c>
      <c r="M29" s="65">
        <f t="shared" si="2"/>
        <v>359.72139280307186</v>
      </c>
    </row>
    <row r="30" spans="1:13" ht="12.75">
      <c r="A30" s="63" t="s">
        <v>533</v>
      </c>
      <c r="B30" s="48">
        <v>2.8</v>
      </c>
      <c r="C30" s="48">
        <v>240</v>
      </c>
      <c r="D30" s="48">
        <v>1.559980918090555</v>
      </c>
      <c r="E30" s="48">
        <v>21520.45155876218</v>
      </c>
      <c r="F30" s="63" t="s">
        <v>534</v>
      </c>
      <c r="G30" s="63">
        <v>17</v>
      </c>
      <c r="H30" s="48">
        <v>15364</v>
      </c>
      <c r="I30" s="49">
        <v>47.6</v>
      </c>
      <c r="J30" s="49">
        <v>43019.2</v>
      </c>
      <c r="K30" s="64">
        <f t="shared" si="3"/>
        <v>0.0017260918776060554</v>
      </c>
      <c r="L30" s="49">
        <f t="shared" si="1"/>
        <v>0.011230281749949667</v>
      </c>
      <c r="M30" s="65">
        <f t="shared" si="2"/>
        <v>23.812007061895148</v>
      </c>
    </row>
    <row r="31" spans="1:13" ht="12.75">
      <c r="A31" s="63" t="s">
        <v>535</v>
      </c>
      <c r="B31" s="48">
        <v>2.25</v>
      </c>
      <c r="C31" s="48">
        <v>361</v>
      </c>
      <c r="D31" s="48">
        <v>1.8855572927366866</v>
      </c>
      <c r="E31" s="48">
        <v>26011.885087209193</v>
      </c>
      <c r="F31" s="63" t="s">
        <v>536</v>
      </c>
      <c r="G31" s="63">
        <v>134</v>
      </c>
      <c r="H31" s="48">
        <v>21895</v>
      </c>
      <c r="I31" s="49">
        <v>301.5</v>
      </c>
      <c r="J31" s="49">
        <v>49263.75</v>
      </c>
      <c r="K31" s="64">
        <f t="shared" si="3"/>
        <v>0.011539834538785843</v>
      </c>
      <c r="L31" s="49">
        <f t="shared" si="1"/>
        <v>0.07508035632384974</v>
      </c>
      <c r="M31" s="65">
        <f t="shared" si="2"/>
        <v>159.1958256079485</v>
      </c>
    </row>
    <row r="32" spans="1:13" ht="12.75">
      <c r="A32" s="63" t="s">
        <v>537</v>
      </c>
      <c r="B32" s="48">
        <v>2.8</v>
      </c>
      <c r="C32" s="48">
        <v>151</v>
      </c>
      <c r="D32" s="48">
        <v>0.9814879942986408</v>
      </c>
      <c r="E32" s="48">
        <v>13539.950772387867</v>
      </c>
      <c r="F32" s="63" t="s">
        <v>538</v>
      </c>
      <c r="G32" s="63">
        <v>43</v>
      </c>
      <c r="H32" s="48">
        <v>8919</v>
      </c>
      <c r="I32" s="49">
        <v>120.4</v>
      </c>
      <c r="J32" s="49">
        <v>24973.2</v>
      </c>
      <c r="K32" s="64">
        <f t="shared" si="3"/>
        <v>0.004731918797493166</v>
      </c>
      <c r="L32" s="49">
        <f t="shared" si="1"/>
        <v>0.0307867628619127</v>
      </c>
      <c r="M32" s="65">
        <f t="shared" si="2"/>
        <v>65.2783813446214</v>
      </c>
    </row>
    <row r="33" spans="1:13" ht="12.75">
      <c r="A33" s="63" t="s">
        <v>539</v>
      </c>
      <c r="B33" s="48">
        <v>1.65</v>
      </c>
      <c r="C33" s="48">
        <v>357</v>
      </c>
      <c r="D33" s="48">
        <v>1.367420773513752</v>
      </c>
      <c r="E33" s="48">
        <v>18864.020819477468</v>
      </c>
      <c r="F33" s="63" t="s">
        <v>540</v>
      </c>
      <c r="G33" s="63">
        <v>85</v>
      </c>
      <c r="H33" s="48">
        <v>22087</v>
      </c>
      <c r="I33" s="49">
        <v>140.25</v>
      </c>
      <c r="J33" s="49">
        <v>36443.55</v>
      </c>
      <c r="K33" s="64">
        <f t="shared" si="3"/>
        <v>0.005262406200419655</v>
      </c>
      <c r="L33" s="49">
        <f t="shared" si="1"/>
        <v>0.03423821470926519</v>
      </c>
      <c r="M33" s="65">
        <f t="shared" si="2"/>
        <v>72.59663012883527</v>
      </c>
    </row>
    <row r="34" spans="1:13" ht="12.75">
      <c r="A34" s="63" t="s">
        <v>541</v>
      </c>
      <c r="B34" s="48">
        <v>1.65</v>
      </c>
      <c r="C34" s="48">
        <v>953</v>
      </c>
      <c r="D34" s="48">
        <v>3.6502857063266263</v>
      </c>
      <c r="E34" s="48">
        <v>50356.8959130589</v>
      </c>
      <c r="F34" s="63" t="s">
        <v>542</v>
      </c>
      <c r="G34" s="63">
        <v>23</v>
      </c>
      <c r="H34" s="48">
        <v>54816</v>
      </c>
      <c r="I34" s="49">
        <v>37.95</v>
      </c>
      <c r="J34" s="49">
        <v>90446.4</v>
      </c>
      <c r="K34" s="64">
        <f t="shared" si="3"/>
        <v>0.0015316070352727749</v>
      </c>
      <c r="L34" s="49">
        <f t="shared" si="1"/>
        <v>0.009964926409464274</v>
      </c>
      <c r="M34" s="65">
        <f t="shared" si="2"/>
        <v>21.129024481909568</v>
      </c>
    </row>
    <row r="35" spans="1:13" ht="12.75">
      <c r="A35" s="63" t="s">
        <v>543</v>
      </c>
      <c r="B35" s="48">
        <v>1.2</v>
      </c>
      <c r="C35" s="48">
        <v>1483</v>
      </c>
      <c r="D35" s="48">
        <v>4.131163752729095</v>
      </c>
      <c r="E35" s="48">
        <v>56990.76725293627</v>
      </c>
      <c r="F35" s="63" t="s">
        <v>544</v>
      </c>
      <c r="G35" s="63">
        <v>6</v>
      </c>
      <c r="H35" s="48">
        <v>74537</v>
      </c>
      <c r="I35" s="49">
        <v>7.2</v>
      </c>
      <c r="J35" s="49">
        <v>89444.39999999995</v>
      </c>
      <c r="K35" s="64">
        <f t="shared" si="3"/>
        <v>0.00033254601763385415</v>
      </c>
      <c r="L35" s="49">
        <f t="shared" si="1"/>
        <v>0.002163607581556706</v>
      </c>
      <c r="M35" s="65">
        <f t="shared" si="2"/>
        <v>4.587582053444837</v>
      </c>
    </row>
    <row r="36" spans="1:13" ht="12.75">
      <c r="A36" s="63" t="s">
        <v>545</v>
      </c>
      <c r="B36" s="48">
        <v>2.25</v>
      </c>
      <c r="C36" s="48">
        <v>67</v>
      </c>
      <c r="D36" s="48">
        <v>0.3499510764912964</v>
      </c>
      <c r="E36" s="48">
        <v>4827.690584052676</v>
      </c>
      <c r="F36" s="63" t="s">
        <v>546</v>
      </c>
      <c r="G36" s="63">
        <v>704</v>
      </c>
      <c r="H36" s="48">
        <v>5302</v>
      </c>
      <c r="I36" s="49">
        <v>1584</v>
      </c>
      <c r="J36" s="49">
        <v>11929.5</v>
      </c>
      <c r="K36" s="64">
        <f t="shared" si="3"/>
        <v>0.04646653297809745</v>
      </c>
      <c r="L36" s="49">
        <f t="shared" si="1"/>
        <v>0.30232009318710173</v>
      </c>
      <c r="M36" s="65">
        <f t="shared" si="2"/>
        <v>641.021156388737</v>
      </c>
    </row>
    <row r="37" spans="1:13" ht="12.75">
      <c r="A37" s="63" t="s">
        <v>547</v>
      </c>
      <c r="B37" s="48">
        <v>1.65</v>
      </c>
      <c r="C37" s="48">
        <v>18</v>
      </c>
      <c r="D37" s="48">
        <v>0.06894558521918079</v>
      </c>
      <c r="E37" s="48">
        <v>951.1271001417213</v>
      </c>
      <c r="F37" s="63" t="s">
        <v>548</v>
      </c>
      <c r="G37" s="63">
        <v>515</v>
      </c>
      <c r="H37" s="48">
        <v>1738</v>
      </c>
      <c r="I37" s="49">
        <v>849.75</v>
      </c>
      <c r="J37" s="49">
        <v>2867.7</v>
      </c>
      <c r="K37" s="64">
        <f t="shared" si="3"/>
        <v>0.02042979078704149</v>
      </c>
      <c r="L37" s="49">
        <f t="shared" si="1"/>
        <v>0.1329201009561584</v>
      </c>
      <c r="M37" s="65">
        <f t="shared" si="2"/>
        <v>281.8357057381971</v>
      </c>
    </row>
    <row r="38" spans="1:13" ht="12.75">
      <c r="A38" s="63" t="s">
        <v>549</v>
      </c>
      <c r="B38" s="48">
        <v>2.8</v>
      </c>
      <c r="C38" s="48">
        <v>91</v>
      </c>
      <c r="D38" s="48">
        <v>0.5914927647760021</v>
      </c>
      <c r="E38" s="48">
        <v>8159.837882697325</v>
      </c>
      <c r="F38" s="63" t="s">
        <v>550</v>
      </c>
      <c r="G38" s="63">
        <v>16</v>
      </c>
      <c r="H38" s="48">
        <v>6773</v>
      </c>
      <c r="I38" s="49">
        <v>44.8</v>
      </c>
      <c r="J38" s="49">
        <v>18964.4</v>
      </c>
      <c r="K38" s="64">
        <f t="shared" si="3"/>
        <v>0.0013972957679633888</v>
      </c>
      <c r="L38" s="49">
        <f t="shared" si="1"/>
        <v>0.009091071782346066</v>
      </c>
      <c r="M38" s="65">
        <f t="shared" si="2"/>
        <v>19.276156226658376</v>
      </c>
    </row>
    <row r="39" spans="1:13" ht="12.75">
      <c r="A39" s="63" t="s">
        <v>551</v>
      </c>
      <c r="B39" s="48">
        <v>2.25</v>
      </c>
      <c r="C39" s="48">
        <v>194</v>
      </c>
      <c r="D39" s="48">
        <v>1.0132911767061419</v>
      </c>
      <c r="E39" s="48">
        <v>13978.68616874954</v>
      </c>
      <c r="F39" s="63" t="s">
        <v>552</v>
      </c>
      <c r="G39" s="63">
        <v>90</v>
      </c>
      <c r="H39" s="48">
        <v>14686</v>
      </c>
      <c r="I39" s="49">
        <v>202.5</v>
      </c>
      <c r="J39" s="49">
        <v>33043.5</v>
      </c>
      <c r="K39" s="64">
        <f t="shared" si="3"/>
        <v>0.006209737566631675</v>
      </c>
      <c r="L39" s="49">
        <f t="shared" si="1"/>
        <v>0.040401732590990495</v>
      </c>
      <c r="M39" s="65">
        <f t="shared" si="2"/>
        <v>85.66537894508093</v>
      </c>
    </row>
    <row r="40" spans="1:13" ht="12.75">
      <c r="A40" s="63" t="s">
        <v>553</v>
      </c>
      <c r="B40" s="48">
        <v>2.8</v>
      </c>
      <c r="C40" s="48">
        <v>43</v>
      </c>
      <c r="D40" s="48">
        <v>0.2794965811578911</v>
      </c>
      <c r="E40" s="48">
        <v>3855.74757094489</v>
      </c>
      <c r="F40" s="63" t="s">
        <v>554</v>
      </c>
      <c r="G40" s="63">
        <v>80</v>
      </c>
      <c r="H40" s="48">
        <v>3290</v>
      </c>
      <c r="I40" s="49">
        <v>224</v>
      </c>
      <c r="J40" s="49">
        <v>9212</v>
      </c>
      <c r="K40" s="64">
        <f t="shared" si="3"/>
        <v>0.006796269450647808</v>
      </c>
      <c r="L40" s="49">
        <f t="shared" si="1"/>
        <v>0.04421782048195808</v>
      </c>
      <c r="M40" s="65">
        <f t="shared" si="2"/>
        <v>93.75677984060523</v>
      </c>
    </row>
    <row r="41" spans="1:13" ht="12.75">
      <c r="A41" s="63" t="s">
        <v>555</v>
      </c>
      <c r="B41" s="48">
        <v>1.65</v>
      </c>
      <c r="C41" s="48">
        <v>61</v>
      </c>
      <c r="D41" s="48">
        <v>0.23364892768722376</v>
      </c>
      <c r="E41" s="48">
        <v>3223.2640615913883</v>
      </c>
      <c r="F41" s="63" t="s">
        <v>556</v>
      </c>
      <c r="G41" s="63">
        <v>159</v>
      </c>
      <c r="H41" s="48">
        <v>3976</v>
      </c>
      <c r="I41" s="49">
        <v>262.35</v>
      </c>
      <c r="J41" s="49">
        <v>6560.4</v>
      </c>
      <c r="K41" s="64">
        <f t="shared" si="3"/>
        <v>0.009343606514655076</v>
      </c>
      <c r="L41" s="49">
        <f t="shared" si="1"/>
        <v>0.06079127946872252</v>
      </c>
      <c r="M41" s="65">
        <f t="shared" si="2"/>
        <v>128.8981352598166</v>
      </c>
    </row>
    <row r="42" spans="1:13" ht="12.75">
      <c r="A42" s="63" t="s">
        <v>557</v>
      </c>
      <c r="B42" s="48">
        <v>1.2</v>
      </c>
      <c r="C42" s="48">
        <v>1434</v>
      </c>
      <c r="D42" s="48">
        <v>3.9946654223961713</v>
      </c>
      <c r="E42" s="48">
        <v>55107.72774154457</v>
      </c>
      <c r="F42" s="63" t="s">
        <v>558</v>
      </c>
      <c r="G42" s="63">
        <v>3</v>
      </c>
      <c r="H42" s="48">
        <v>86073</v>
      </c>
      <c r="I42" s="49">
        <v>3.6</v>
      </c>
      <c r="J42" s="49">
        <v>103287.6</v>
      </c>
      <c r="K42" s="64">
        <f t="shared" si="3"/>
        <v>0.00013923060968234536</v>
      </c>
      <c r="L42" s="49">
        <f t="shared" si="1"/>
        <v>0.0009058608033765786</v>
      </c>
      <c r="M42" s="65">
        <f t="shared" si="2"/>
        <v>1.9207322066691495</v>
      </c>
    </row>
    <row r="43" spans="1:13" ht="12.75">
      <c r="A43" s="63" t="s">
        <v>559</v>
      </c>
      <c r="B43" s="48">
        <v>1.2</v>
      </c>
      <c r="C43" s="48">
        <v>305</v>
      </c>
      <c r="D43" s="48">
        <v>0.8496324643171773</v>
      </c>
      <c r="E43" s="48">
        <v>11720.960223968686</v>
      </c>
      <c r="F43" s="63" t="s">
        <v>560</v>
      </c>
      <c r="G43" s="63">
        <v>205</v>
      </c>
      <c r="H43" s="48">
        <v>22925</v>
      </c>
      <c r="I43" s="49">
        <v>246</v>
      </c>
      <c r="J43" s="49">
        <v>27510</v>
      </c>
      <c r="K43" s="64">
        <f t="shared" si="3"/>
        <v>0.007597585831407693</v>
      </c>
      <c r="L43" s="49">
        <f t="shared" si="1"/>
        <v>0.04943133712237257</v>
      </c>
      <c r="M43" s="65">
        <f t="shared" si="2"/>
        <v>104.8112037475935</v>
      </c>
    </row>
    <row r="44" spans="1:13" ht="12.75">
      <c r="A44" s="63" t="s">
        <v>561</v>
      </c>
      <c r="B44" s="48">
        <v>2.25</v>
      </c>
      <c r="C44" s="48">
        <v>22</v>
      </c>
      <c r="D44" s="48">
        <v>0.11490930869863464</v>
      </c>
      <c r="E44" s="48">
        <v>1585.2118335695354</v>
      </c>
      <c r="F44" s="63" t="s">
        <v>562</v>
      </c>
      <c r="G44" s="63">
        <v>248</v>
      </c>
      <c r="H44" s="48">
        <v>1127</v>
      </c>
      <c r="I44" s="49">
        <v>558</v>
      </c>
      <c r="J44" s="49">
        <v>2535.75</v>
      </c>
      <c r="K44" s="64">
        <f t="shared" si="3"/>
        <v>0.025286165534393425</v>
      </c>
      <c r="L44" s="49">
        <f t="shared" si="1"/>
        <v>0.1645165978771352</v>
      </c>
      <c r="M44" s="65">
        <f t="shared" si="2"/>
        <v>348.83099798158366</v>
      </c>
    </row>
    <row r="45" spans="1:13" ht="12.75">
      <c r="A45" s="63" t="s">
        <v>563</v>
      </c>
      <c r="B45" s="48">
        <v>1.65</v>
      </c>
      <c r="C45" s="48">
        <v>7</v>
      </c>
      <c r="D45" s="48">
        <v>0.026812172029681416</v>
      </c>
      <c r="E45" s="48">
        <v>369.88276116622495</v>
      </c>
      <c r="F45" s="63" t="s">
        <v>564</v>
      </c>
      <c r="G45" s="63">
        <v>5</v>
      </c>
      <c r="H45" s="48">
        <v>277</v>
      </c>
      <c r="I45" s="49">
        <v>8.25</v>
      </c>
      <c r="J45" s="49">
        <v>457.05</v>
      </c>
      <c r="K45" s="64">
        <f t="shared" si="3"/>
        <v>0.00048397422436248044</v>
      </c>
      <c r="L45" s="49">
        <f t="shared" si="1"/>
        <v>0.003148828269119793</v>
      </c>
      <c r="M45" s="65">
        <f t="shared" si="2"/>
        <v>6.676584136574458</v>
      </c>
    </row>
    <row r="46" spans="1:13" ht="12.75">
      <c r="A46" s="63" t="s">
        <v>565</v>
      </c>
      <c r="B46" s="48">
        <v>2.8</v>
      </c>
      <c r="C46" s="48">
        <v>21</v>
      </c>
      <c r="D46" s="48">
        <v>0.13649833033292358</v>
      </c>
      <c r="E46" s="48">
        <v>1883.0395113916907</v>
      </c>
      <c r="F46" s="63" t="s">
        <v>566</v>
      </c>
      <c r="G46" s="63">
        <v>4</v>
      </c>
      <c r="H46" s="48">
        <v>805</v>
      </c>
      <c r="I46" s="49">
        <v>11.2</v>
      </c>
      <c r="J46" s="49">
        <v>2254</v>
      </c>
      <c r="K46" s="64">
        <f t="shared" si="3"/>
        <v>0.00067825257308285</v>
      </c>
      <c r="L46" s="49">
        <f t="shared" si="1"/>
        <v>0.004412840122921397</v>
      </c>
      <c r="M46" s="65">
        <f t="shared" si="2"/>
        <v>9.356718069027034</v>
      </c>
    </row>
    <row r="47" spans="1:13" ht="12.75">
      <c r="A47" s="63" t="s">
        <v>567</v>
      </c>
      <c r="B47" s="48">
        <v>2.8</v>
      </c>
      <c r="C47" s="48">
        <v>8</v>
      </c>
      <c r="D47" s="48">
        <v>0.051999363936351836</v>
      </c>
      <c r="E47" s="48">
        <v>717.3483852920726</v>
      </c>
      <c r="F47" s="63" t="s">
        <v>568</v>
      </c>
      <c r="G47" s="63">
        <v>4</v>
      </c>
      <c r="H47" s="48">
        <v>351</v>
      </c>
      <c r="I47" s="49">
        <v>11.2</v>
      </c>
      <c r="J47" s="49">
        <v>982.8</v>
      </c>
      <c r="K47" s="64">
        <f t="shared" si="3"/>
        <v>0.0005925853440040095</v>
      </c>
      <c r="L47" s="49">
        <f t="shared" si="1"/>
        <v>0.003855472851935125</v>
      </c>
      <c r="M47" s="65">
        <f t="shared" si="2"/>
        <v>8.174910373698832</v>
      </c>
    </row>
    <row r="48" spans="1:13" ht="12.75">
      <c r="A48" s="63" t="s">
        <v>569</v>
      </c>
      <c r="B48" s="48">
        <v>1.65</v>
      </c>
      <c r="C48" s="48">
        <v>47</v>
      </c>
      <c r="D48" s="48">
        <v>0.18002458362786095</v>
      </c>
      <c r="E48" s="48">
        <v>2483.4985392589388</v>
      </c>
      <c r="F48" s="63" t="s">
        <v>570</v>
      </c>
      <c r="G48" s="63">
        <v>175</v>
      </c>
      <c r="H48" s="48">
        <v>2983</v>
      </c>
      <c r="I48" s="49">
        <v>288.75</v>
      </c>
      <c r="J48" s="49">
        <v>4921.95</v>
      </c>
      <c r="K48" s="64">
        <f t="shared" si="3"/>
        <v>0.010561281305690803</v>
      </c>
      <c r="L48" s="49">
        <f t="shared" si="1"/>
        <v>0.06871370304336338</v>
      </c>
      <c r="M48" s="65">
        <f t="shared" si="2"/>
        <v>145.6963608348355</v>
      </c>
    </row>
    <row r="49" spans="1:13" ht="12.75">
      <c r="A49" s="63" t="s">
        <v>571</v>
      </c>
      <c r="B49" s="48">
        <v>1.65</v>
      </c>
      <c r="C49" s="48">
        <v>233</v>
      </c>
      <c r="D49" s="48">
        <v>0.8924622975593957</v>
      </c>
      <c r="E49" s="48">
        <v>12311.811907390058</v>
      </c>
      <c r="F49" s="63" t="s">
        <v>572</v>
      </c>
      <c r="G49" s="63">
        <v>352</v>
      </c>
      <c r="H49" s="48">
        <v>13859</v>
      </c>
      <c r="I49" s="49">
        <v>580.8</v>
      </c>
      <c r="J49" s="49">
        <v>22867.35</v>
      </c>
      <c r="K49" s="64">
        <f t="shared" si="3"/>
        <v>0.02266734459491358</v>
      </c>
      <c r="L49" s="49">
        <f t="shared" si="1"/>
        <v>0.14747805121308633</v>
      </c>
      <c r="M49" s="65">
        <f t="shared" si="2"/>
        <v>312.7034989105491</v>
      </c>
    </row>
    <row r="50" spans="1:13" ht="12.75">
      <c r="A50" s="63" t="s">
        <v>573</v>
      </c>
      <c r="B50" s="48">
        <v>1.65</v>
      </c>
      <c r="C50" s="48">
        <v>76</v>
      </c>
      <c r="D50" s="48">
        <v>0.2911035820365411</v>
      </c>
      <c r="E50" s="48">
        <v>4015.8699783761563</v>
      </c>
      <c r="F50" s="63" t="s">
        <v>574</v>
      </c>
      <c r="G50" s="63">
        <v>12</v>
      </c>
      <c r="H50" s="48">
        <v>696</v>
      </c>
      <c r="I50" s="49">
        <v>19.8</v>
      </c>
      <c r="J50" s="49">
        <v>1148.4</v>
      </c>
      <c r="K50" s="64">
        <f t="shared" si="3"/>
        <v>0.005019027276492088</v>
      </c>
      <c r="L50" s="49">
        <f t="shared" si="1"/>
        <v>0.032654745183009794</v>
      </c>
      <c r="M50" s="65">
        <f t="shared" si="2"/>
        <v>69.23913755820959</v>
      </c>
    </row>
    <row r="51" spans="1:13" ht="12.75">
      <c r="A51" s="63" t="s">
        <v>575</v>
      </c>
      <c r="B51" s="48">
        <v>2.25</v>
      </c>
      <c r="C51" s="48">
        <v>161</v>
      </c>
      <c r="D51" s="48">
        <v>0.8409272136581899</v>
      </c>
      <c r="E51" s="48">
        <v>11600.868418395237</v>
      </c>
      <c r="F51" s="63" t="s">
        <v>576</v>
      </c>
      <c r="G51" s="63">
        <v>1260</v>
      </c>
      <c r="H51" s="48">
        <v>9677</v>
      </c>
      <c r="I51" s="49">
        <v>2835</v>
      </c>
      <c r="J51" s="49">
        <v>21773.25</v>
      </c>
      <c r="K51" s="64">
        <f t="shared" si="3"/>
        <v>0.10949346793524019</v>
      </c>
      <c r="L51" s="49">
        <f t="shared" si="1"/>
        <v>0.7123853084791973</v>
      </c>
      <c r="M51" s="65">
        <f t="shared" si="2"/>
        <v>1510.4985230110572</v>
      </c>
    </row>
    <row r="52" spans="1:13" ht="12.75">
      <c r="A52" s="63" t="s">
        <v>577</v>
      </c>
      <c r="B52" s="48">
        <v>1.65</v>
      </c>
      <c r="C52" s="48">
        <v>164</v>
      </c>
      <c r="D52" s="48">
        <v>0.6281708875525359</v>
      </c>
      <c r="E52" s="48">
        <v>8665.824690180125</v>
      </c>
      <c r="F52" s="63" t="s">
        <v>578</v>
      </c>
      <c r="G52" s="63">
        <v>2013</v>
      </c>
      <c r="H52" s="48">
        <v>8263</v>
      </c>
      <c r="I52" s="49">
        <v>3321.45</v>
      </c>
      <c r="J52" s="49">
        <v>13633.95</v>
      </c>
      <c r="K52" s="64">
        <f t="shared" si="3"/>
        <v>0.1530325543559548</v>
      </c>
      <c r="L52" s="49">
        <f t="shared" si="1"/>
        <v>0.9956588780867284</v>
      </c>
      <c r="M52" s="65">
        <f t="shared" si="2"/>
        <v>2111.134588083334</v>
      </c>
    </row>
    <row r="53" spans="1:13" ht="12.75">
      <c r="A53" s="63" t="s">
        <v>579</v>
      </c>
      <c r="B53" s="48">
        <v>1.65</v>
      </c>
      <c r="C53" s="48">
        <v>47</v>
      </c>
      <c r="D53" s="48">
        <v>0.18002458362786095</v>
      </c>
      <c r="E53" s="48">
        <v>2483.4985392589388</v>
      </c>
      <c r="F53" s="63" t="s">
        <v>580</v>
      </c>
      <c r="G53" s="63">
        <v>4</v>
      </c>
      <c r="H53" s="48">
        <v>4148</v>
      </c>
      <c r="I53" s="49">
        <v>6.6</v>
      </c>
      <c r="J53" s="49">
        <v>6844.2</v>
      </c>
      <c r="K53" s="64">
        <f t="shared" si="3"/>
        <v>0.00017360133426023235</v>
      </c>
      <c r="L53" s="49">
        <f t="shared" si="1"/>
        <v>0.0011294832686505189</v>
      </c>
      <c r="M53" s="65">
        <f t="shared" si="2"/>
        <v>2.3948876945602113</v>
      </c>
    </row>
    <row r="54" spans="1:13" ht="12.75">
      <c r="A54" s="63" t="s">
        <v>581</v>
      </c>
      <c r="B54" s="48">
        <v>1.65</v>
      </c>
      <c r="C54" s="48">
        <v>124</v>
      </c>
      <c r="D54" s="48">
        <v>0.4749584759543565</v>
      </c>
      <c r="E54" s="48">
        <v>6552.2089120874125</v>
      </c>
      <c r="F54" s="63" t="s">
        <v>582</v>
      </c>
      <c r="G54" s="63">
        <v>60</v>
      </c>
      <c r="H54" s="48">
        <v>6393</v>
      </c>
      <c r="I54" s="49">
        <v>99</v>
      </c>
      <c r="J54" s="49">
        <v>10548.45</v>
      </c>
      <c r="K54" s="64">
        <f t="shared" si="3"/>
        <v>0.004457611224348723</v>
      </c>
      <c r="L54" s="49">
        <f t="shared" si="1"/>
        <v>0.029002065666749784</v>
      </c>
      <c r="M54" s="65">
        <f t="shared" si="2"/>
        <v>61.49421785159467</v>
      </c>
    </row>
    <row r="55" spans="1:13" ht="12.75">
      <c r="A55" s="63" t="s">
        <v>583</v>
      </c>
      <c r="B55" s="48">
        <v>1.65</v>
      </c>
      <c r="C55" s="48">
        <v>24</v>
      </c>
      <c r="D55" s="48">
        <v>0.0919274469589077</v>
      </c>
      <c r="E55" s="48">
        <v>1268.1694668556281</v>
      </c>
      <c r="F55" s="63" t="s">
        <v>584</v>
      </c>
      <c r="G55" s="63">
        <v>8</v>
      </c>
      <c r="H55" s="48">
        <v>1159</v>
      </c>
      <c r="I55" s="49">
        <v>13.2</v>
      </c>
      <c r="J55" s="49">
        <v>1912.35</v>
      </c>
      <c r="K55" s="64">
        <f t="shared" si="3"/>
        <v>0.0006345294009242982</v>
      </c>
      <c r="L55" s="49">
        <f t="shared" si="1"/>
        <v>0.004128368856523285</v>
      </c>
      <c r="M55" s="65">
        <f t="shared" si="2"/>
        <v>8.753542480453</v>
      </c>
    </row>
    <row r="56" spans="1:13" ht="12.75">
      <c r="A56" s="63" t="s">
        <v>585</v>
      </c>
      <c r="B56" s="48">
        <v>2.8</v>
      </c>
      <c r="C56" s="48">
        <v>66</v>
      </c>
      <c r="D56" s="48">
        <v>0.42899475247490265</v>
      </c>
      <c r="E56" s="48">
        <v>5918.124178659599</v>
      </c>
      <c r="F56" s="63" t="s">
        <v>586</v>
      </c>
      <c r="G56" s="63">
        <v>408</v>
      </c>
      <c r="H56" s="48">
        <v>4099</v>
      </c>
      <c r="I56" s="49">
        <v>1142.4</v>
      </c>
      <c r="J56" s="49">
        <v>11477.2</v>
      </c>
      <c r="K56" s="64">
        <f t="shared" si="3"/>
        <v>0.04270062430099055</v>
      </c>
      <c r="L56" s="49">
        <f t="shared" si="1"/>
        <v>0.27781837573093343</v>
      </c>
      <c r="M56" s="65">
        <f t="shared" si="2"/>
        <v>589.069203438184</v>
      </c>
    </row>
    <row r="57" spans="1:13" ht="12.75">
      <c r="A57" s="63" t="s">
        <v>587</v>
      </c>
      <c r="B57" s="48">
        <v>2.8</v>
      </c>
      <c r="C57" s="48">
        <v>240</v>
      </c>
      <c r="D57" s="48">
        <v>1.559980918090555</v>
      </c>
      <c r="E57" s="48">
        <v>21520.45155876218</v>
      </c>
      <c r="F57" s="63" t="s">
        <v>588</v>
      </c>
      <c r="G57" s="63">
        <v>1033</v>
      </c>
      <c r="H57" s="48">
        <v>15364</v>
      </c>
      <c r="I57" s="49">
        <v>2892.4</v>
      </c>
      <c r="J57" s="49">
        <v>43019.2</v>
      </c>
      <c r="K57" s="64">
        <f t="shared" si="3"/>
        <v>0.10488546526865032</v>
      </c>
      <c r="L57" s="49">
        <f t="shared" si="1"/>
        <v>0.6824047675116475</v>
      </c>
      <c r="M57" s="65">
        <f t="shared" si="2"/>
        <v>1446.9296055845698</v>
      </c>
    </row>
    <row r="58" spans="1:13" ht="12.75">
      <c r="A58" s="63" t="s">
        <v>589</v>
      </c>
      <c r="B58" s="48">
        <v>2.8</v>
      </c>
      <c r="C58" s="48">
        <v>23</v>
      </c>
      <c r="D58" s="48">
        <v>0.1494981713170115</v>
      </c>
      <c r="E58" s="48">
        <v>2062.3766077147084</v>
      </c>
      <c r="F58" s="63" t="s">
        <v>590</v>
      </c>
      <c r="G58" s="63">
        <v>206</v>
      </c>
      <c r="H58" s="48">
        <v>978</v>
      </c>
      <c r="I58" s="49">
        <v>576.8</v>
      </c>
      <c r="J58" s="49">
        <v>2738.4</v>
      </c>
      <c r="K58" s="64">
        <f t="shared" si="3"/>
        <v>0.03148938986840937</v>
      </c>
      <c r="L58" s="49">
        <f t="shared" si="1"/>
        <v>0.20487595413907478</v>
      </c>
      <c r="M58" s="65">
        <f t="shared" si="2"/>
        <v>434.4065247333638</v>
      </c>
    </row>
    <row r="59" spans="1:13" ht="12.75">
      <c r="A59" s="63" t="s">
        <v>591</v>
      </c>
      <c r="B59" s="48">
        <v>2.25</v>
      </c>
      <c r="C59" s="48">
        <v>361</v>
      </c>
      <c r="D59" s="48">
        <v>1.8855572927366866</v>
      </c>
      <c r="E59" s="48">
        <v>26011.885087209193</v>
      </c>
      <c r="F59" s="63" t="s">
        <v>592</v>
      </c>
      <c r="G59" s="63">
        <v>22</v>
      </c>
      <c r="H59" s="48">
        <v>21895</v>
      </c>
      <c r="I59" s="49">
        <v>49.5</v>
      </c>
      <c r="J59" s="49">
        <v>49263.75</v>
      </c>
      <c r="K59" s="64">
        <f t="shared" si="3"/>
        <v>0.0018945997003976755</v>
      </c>
      <c r="L59" s="49">
        <f t="shared" si="1"/>
        <v>0.012326625665109657</v>
      </c>
      <c r="M59" s="65">
        <f t="shared" si="2"/>
        <v>26.136628084887064</v>
      </c>
    </row>
    <row r="60" spans="1:13" ht="12.75">
      <c r="A60" s="63" t="s">
        <v>593</v>
      </c>
      <c r="B60" s="48">
        <v>2.8</v>
      </c>
      <c r="C60" s="48">
        <v>151</v>
      </c>
      <c r="D60" s="48">
        <v>0.9814879942986408</v>
      </c>
      <c r="E60" s="48">
        <v>13539.950772387867</v>
      </c>
      <c r="F60" s="63" t="s">
        <v>594</v>
      </c>
      <c r="G60" s="63">
        <v>905</v>
      </c>
      <c r="H60" s="48">
        <v>8919</v>
      </c>
      <c r="I60" s="49">
        <v>2534</v>
      </c>
      <c r="J60" s="49">
        <v>24973.2</v>
      </c>
      <c r="K60" s="64">
        <f aca="true" t="shared" si="4" ref="K60:K91">D60*I60/J60</f>
        <v>0.09959038399375153</v>
      </c>
      <c r="L60" s="49">
        <f t="shared" si="1"/>
        <v>0.6479539625588604</v>
      </c>
      <c r="M60" s="65">
        <f t="shared" si="2"/>
        <v>1373.8822120205202</v>
      </c>
    </row>
    <row r="61" spans="1:13" ht="12.75">
      <c r="A61" s="63" t="s">
        <v>595</v>
      </c>
      <c r="B61" s="48">
        <v>2.8</v>
      </c>
      <c r="C61" s="48">
        <v>96</v>
      </c>
      <c r="D61" s="48">
        <v>0.623992367236222</v>
      </c>
      <c r="E61" s="48">
        <v>8608.18062350487</v>
      </c>
      <c r="F61" s="63" t="s">
        <v>596</v>
      </c>
      <c r="G61" s="63">
        <v>117</v>
      </c>
      <c r="H61" s="48">
        <v>3850</v>
      </c>
      <c r="I61" s="49">
        <v>327.6</v>
      </c>
      <c r="J61" s="49">
        <v>10780</v>
      </c>
      <c r="K61" s="64">
        <f t="shared" si="4"/>
        <v>0.018962884926399477</v>
      </c>
      <c r="L61" s="49">
        <f t="shared" si="1"/>
        <v>0.123376132683444</v>
      </c>
      <c r="M61" s="65">
        <f t="shared" si="2"/>
        <v>261.5992553117065</v>
      </c>
    </row>
    <row r="62" spans="1:13" ht="12.75">
      <c r="A62" s="63" t="s">
        <v>597</v>
      </c>
      <c r="B62" s="48">
        <v>1.65</v>
      </c>
      <c r="C62" s="48">
        <v>357</v>
      </c>
      <c r="D62" s="48">
        <v>1.367420773513752</v>
      </c>
      <c r="E62" s="48">
        <v>18864.020819477468</v>
      </c>
      <c r="F62" s="63" t="s">
        <v>598</v>
      </c>
      <c r="G62" s="63">
        <v>24</v>
      </c>
      <c r="H62" s="48">
        <v>22087</v>
      </c>
      <c r="I62" s="49">
        <v>39.6</v>
      </c>
      <c r="J62" s="49">
        <v>36443.55</v>
      </c>
      <c r="K62" s="64">
        <f t="shared" si="4"/>
        <v>0.0014858558683537848</v>
      </c>
      <c r="L62" s="49">
        <f t="shared" si="1"/>
        <v>0.009667260623792523</v>
      </c>
      <c r="M62" s="65">
        <f t="shared" si="2"/>
        <v>20.497872036377018</v>
      </c>
    </row>
    <row r="63" spans="1:13" ht="12.75">
      <c r="A63" s="63" t="s">
        <v>599</v>
      </c>
      <c r="B63" s="48">
        <v>1.65</v>
      </c>
      <c r="C63" s="48">
        <v>14</v>
      </c>
      <c r="D63" s="48">
        <v>0.05362434405936283</v>
      </c>
      <c r="E63" s="48">
        <v>739.7655223324499</v>
      </c>
      <c r="F63" s="63" t="s">
        <v>600</v>
      </c>
      <c r="G63" s="63">
        <v>9</v>
      </c>
      <c r="H63" s="48">
        <v>947</v>
      </c>
      <c r="I63" s="49">
        <v>14.85</v>
      </c>
      <c r="J63" s="49">
        <v>1562.55</v>
      </c>
      <c r="K63" s="64">
        <f t="shared" si="4"/>
        <v>0.0005096294577975348</v>
      </c>
      <c r="L63" s="49">
        <f t="shared" si="1"/>
        <v>0.003315746092889396</v>
      </c>
      <c r="M63" s="65">
        <f t="shared" si="2"/>
        <v>7.030506548038066</v>
      </c>
    </row>
    <row r="64" spans="1:13" ht="12.75">
      <c r="A64" s="63" t="s">
        <v>601</v>
      </c>
      <c r="B64" s="48">
        <v>1</v>
      </c>
      <c r="C64" s="48">
        <v>503</v>
      </c>
      <c r="D64" s="48">
        <v>1.1676642883921864</v>
      </c>
      <c r="E64" s="48">
        <v>16108.314187585382</v>
      </c>
      <c r="F64" s="63" t="s">
        <v>602</v>
      </c>
      <c r="G64" s="63">
        <v>27</v>
      </c>
      <c r="H64" s="48">
        <v>24167</v>
      </c>
      <c r="I64" s="49">
        <v>27</v>
      </c>
      <c r="J64" s="49">
        <v>24167</v>
      </c>
      <c r="K64" s="64">
        <f t="shared" si="4"/>
        <v>0.0013045448664124233</v>
      </c>
      <c r="L64" s="49">
        <f t="shared" si="1"/>
        <v>0.008487616792207402</v>
      </c>
      <c r="M64" s="65">
        <f t="shared" si="2"/>
        <v>17.996626931965295</v>
      </c>
    </row>
    <row r="65" spans="1:13" ht="12.75">
      <c r="A65" s="63" t="s">
        <v>603</v>
      </c>
      <c r="B65" s="48">
        <v>1</v>
      </c>
      <c r="C65" s="48">
        <v>450</v>
      </c>
      <c r="D65" s="48">
        <v>1.0446300790784968</v>
      </c>
      <c r="E65" s="48">
        <v>14411.016668813958</v>
      </c>
      <c r="F65" s="63" t="s">
        <v>604</v>
      </c>
      <c r="G65" s="63">
        <v>9</v>
      </c>
      <c r="H65" s="48">
        <v>22101</v>
      </c>
      <c r="I65" s="49">
        <v>9</v>
      </c>
      <c r="J65" s="49">
        <v>22101</v>
      </c>
      <c r="K65" s="64">
        <f t="shared" si="4"/>
        <v>0.000425395715655693</v>
      </c>
      <c r="L65" s="49">
        <f t="shared" si="1"/>
        <v>0.002767705360308305</v>
      </c>
      <c r="M65" s="65">
        <f t="shared" si="2"/>
        <v>5.868474278056451</v>
      </c>
    </row>
    <row r="66" spans="1:13" ht="12.75">
      <c r="A66" s="63" t="s">
        <v>605</v>
      </c>
      <c r="B66" s="48">
        <v>1.2</v>
      </c>
      <c r="C66" s="48">
        <v>952</v>
      </c>
      <c r="D66" s="48">
        <v>2.6519675607539432</v>
      </c>
      <c r="E66" s="48">
        <v>36584.7676498957</v>
      </c>
      <c r="F66" s="63" t="s">
        <v>606</v>
      </c>
      <c r="G66" s="63">
        <v>9</v>
      </c>
      <c r="H66" s="48">
        <v>35153</v>
      </c>
      <c r="I66" s="49">
        <v>10.8</v>
      </c>
      <c r="J66" s="49">
        <v>42183.6</v>
      </c>
      <c r="K66" s="64">
        <f t="shared" si="4"/>
        <v>0.0006789664622304068</v>
      </c>
      <c r="L66" s="49">
        <f t="shared" si="1"/>
        <v>0.004417484821369555</v>
      </c>
      <c r="M66" s="65">
        <f t="shared" si="2"/>
        <v>9.366566405400997</v>
      </c>
    </row>
    <row r="67" spans="1:13" ht="12.75">
      <c r="A67" s="63" t="s">
        <v>607</v>
      </c>
      <c r="B67" s="48">
        <v>2.25</v>
      </c>
      <c r="C67" s="48">
        <v>67</v>
      </c>
      <c r="D67" s="48">
        <v>0.3499510764912964</v>
      </c>
      <c r="E67" s="48">
        <v>4827.690584052676</v>
      </c>
      <c r="F67" s="63" t="s">
        <v>608</v>
      </c>
      <c r="G67" s="63">
        <v>442</v>
      </c>
      <c r="H67" s="48">
        <v>5302</v>
      </c>
      <c r="I67" s="49">
        <v>994.5</v>
      </c>
      <c r="J67" s="49">
        <v>11929.5</v>
      </c>
      <c r="K67" s="64">
        <f t="shared" si="4"/>
        <v>0.02917359030727141</v>
      </c>
      <c r="L67" s="49">
        <f t="shared" si="1"/>
        <v>0.18980892214303832</v>
      </c>
      <c r="M67" s="65">
        <f t="shared" si="2"/>
        <v>402.4593055736105</v>
      </c>
    </row>
    <row r="68" spans="1:13" ht="12.75">
      <c r="A68" s="63" t="s">
        <v>609</v>
      </c>
      <c r="B68" s="48">
        <v>1.65</v>
      </c>
      <c r="C68" s="48">
        <v>18</v>
      </c>
      <c r="D68" s="48">
        <v>0.06894558521918079</v>
      </c>
      <c r="E68" s="48">
        <v>951.1271001417213</v>
      </c>
      <c r="F68" s="63" t="s">
        <v>610</v>
      </c>
      <c r="G68" s="63">
        <v>122</v>
      </c>
      <c r="H68" s="48">
        <v>1738</v>
      </c>
      <c r="I68" s="49">
        <v>201.3</v>
      </c>
      <c r="J68" s="49">
        <v>2867.7</v>
      </c>
      <c r="K68" s="64">
        <f t="shared" si="4"/>
        <v>0.004839678594211771</v>
      </c>
      <c r="L68" s="49">
        <f aca="true" t="shared" si="5" ref="L68:L131">K68*100/$K$555</f>
        <v>0.03148786857602199</v>
      </c>
      <c r="M68" s="65">
        <f aca="true" t="shared" si="6" ref="M68:M131">K68*$M$557/100</f>
        <v>66.76496330108748</v>
      </c>
    </row>
    <row r="69" spans="1:13" ht="12.75">
      <c r="A69" s="63" t="s">
        <v>611</v>
      </c>
      <c r="B69" s="48">
        <v>2.8</v>
      </c>
      <c r="C69" s="48">
        <v>91</v>
      </c>
      <c r="D69" s="48">
        <v>0.5914927647760021</v>
      </c>
      <c r="E69" s="48">
        <v>8159.837882697325</v>
      </c>
      <c r="F69" s="63" t="s">
        <v>612</v>
      </c>
      <c r="G69" s="63">
        <v>22</v>
      </c>
      <c r="H69" s="48">
        <v>6773</v>
      </c>
      <c r="I69" s="49">
        <v>61.6</v>
      </c>
      <c r="J69" s="49">
        <v>18964.4</v>
      </c>
      <c r="K69" s="64">
        <f t="shared" si="4"/>
        <v>0.0019212816809496597</v>
      </c>
      <c r="L69" s="49">
        <f t="shared" si="5"/>
        <v>0.01250022370072584</v>
      </c>
      <c r="M69" s="65">
        <f t="shared" si="6"/>
        <v>26.504714811655266</v>
      </c>
    </row>
    <row r="70" spans="1:13" ht="12.75">
      <c r="A70" s="63" t="s">
        <v>613</v>
      </c>
      <c r="B70" s="48">
        <v>2.25</v>
      </c>
      <c r="C70" s="48">
        <v>194</v>
      </c>
      <c r="D70" s="48">
        <v>1.0132911767061419</v>
      </c>
      <c r="E70" s="48">
        <v>13978.68616874954</v>
      </c>
      <c r="F70" s="63" t="s">
        <v>614</v>
      </c>
      <c r="G70" s="63">
        <v>13</v>
      </c>
      <c r="H70" s="48">
        <v>14686</v>
      </c>
      <c r="I70" s="49">
        <v>29.25</v>
      </c>
      <c r="J70" s="49">
        <v>33043.5</v>
      </c>
      <c r="K70" s="64">
        <f t="shared" si="4"/>
        <v>0.0008969620929579085</v>
      </c>
      <c r="L70" s="49">
        <f t="shared" si="5"/>
        <v>0.005835805818698627</v>
      </c>
      <c r="M70" s="65">
        <f t="shared" si="6"/>
        <v>12.373888069845023</v>
      </c>
    </row>
    <row r="71" spans="1:13" ht="12.75">
      <c r="A71" s="63" t="s">
        <v>615</v>
      </c>
      <c r="B71" s="48">
        <v>2.8</v>
      </c>
      <c r="C71" s="48">
        <v>43</v>
      </c>
      <c r="D71" s="48">
        <v>0.2794965811578911</v>
      </c>
      <c r="E71" s="48">
        <v>3855.74757094489</v>
      </c>
      <c r="F71" s="63" t="s">
        <v>616</v>
      </c>
      <c r="G71" s="63">
        <v>4</v>
      </c>
      <c r="H71" s="48">
        <v>3290</v>
      </c>
      <c r="I71" s="49">
        <v>11.2</v>
      </c>
      <c r="J71" s="49">
        <v>9212</v>
      </c>
      <c r="K71" s="64">
        <f t="shared" si="4"/>
        <v>0.0003398134725323904</v>
      </c>
      <c r="L71" s="49">
        <f t="shared" si="5"/>
        <v>0.0022108910240979038</v>
      </c>
      <c r="M71" s="65">
        <f t="shared" si="6"/>
        <v>4.687838992030262</v>
      </c>
    </row>
    <row r="72" spans="1:13" ht="12.75">
      <c r="A72" s="63" t="s">
        <v>617</v>
      </c>
      <c r="B72" s="48">
        <v>1.65</v>
      </c>
      <c r="C72" s="48">
        <v>61</v>
      </c>
      <c r="D72" s="48">
        <v>0.23364892768722376</v>
      </c>
      <c r="E72" s="48">
        <v>3223.2640615913883</v>
      </c>
      <c r="F72" s="63" t="s">
        <v>618</v>
      </c>
      <c r="G72" s="63">
        <v>12</v>
      </c>
      <c r="H72" s="48">
        <v>3976</v>
      </c>
      <c r="I72" s="49">
        <v>19.8</v>
      </c>
      <c r="J72" s="49">
        <v>6560.4</v>
      </c>
      <c r="K72" s="64">
        <f t="shared" si="4"/>
        <v>0.0007051778501626473</v>
      </c>
      <c r="L72" s="49">
        <f t="shared" si="5"/>
        <v>0.004588021091979058</v>
      </c>
      <c r="M72" s="65">
        <f t="shared" si="6"/>
        <v>9.728161151684272</v>
      </c>
    </row>
    <row r="73" spans="1:13" ht="12.75">
      <c r="A73" s="63" t="s">
        <v>619</v>
      </c>
      <c r="B73" s="48">
        <v>1</v>
      </c>
      <c r="C73" s="48">
        <v>1010</v>
      </c>
      <c r="D73" s="48">
        <v>2.3446141774872924</v>
      </c>
      <c r="E73" s="48">
        <v>32344.72630111577</v>
      </c>
      <c r="F73" s="63" t="s">
        <v>620</v>
      </c>
      <c r="G73" s="63">
        <v>18</v>
      </c>
      <c r="H73" s="48">
        <v>54720</v>
      </c>
      <c r="I73" s="49">
        <v>18</v>
      </c>
      <c r="J73" s="49">
        <v>54720</v>
      </c>
      <c r="K73" s="64">
        <f t="shared" si="4"/>
        <v>0.0007712546636471357</v>
      </c>
      <c r="L73" s="49">
        <f t="shared" si="5"/>
        <v>0.005017929396511987</v>
      </c>
      <c r="M73" s="65">
        <f t="shared" si="6"/>
        <v>10.63971259905124</v>
      </c>
    </row>
    <row r="74" spans="1:13" ht="12.75">
      <c r="A74" s="63" t="s">
        <v>621</v>
      </c>
      <c r="B74" s="48">
        <v>1</v>
      </c>
      <c r="C74" s="48">
        <v>299</v>
      </c>
      <c r="D74" s="48">
        <v>0.6940986525432679</v>
      </c>
      <c r="E74" s="48">
        <v>9575.319964389719</v>
      </c>
      <c r="F74" s="63" t="s">
        <v>622</v>
      </c>
      <c r="G74" s="63">
        <v>9</v>
      </c>
      <c r="H74" s="48">
        <v>16275</v>
      </c>
      <c r="I74" s="49">
        <v>9</v>
      </c>
      <c r="J74" s="49">
        <v>16275</v>
      </c>
      <c r="K74" s="64">
        <f t="shared" si="4"/>
        <v>0.00038383335624512507</v>
      </c>
      <c r="L74" s="49">
        <f t="shared" si="5"/>
        <v>0.0024972927522490503</v>
      </c>
      <c r="M74" s="65">
        <f t="shared" si="6"/>
        <v>5.295107814409062</v>
      </c>
    </row>
    <row r="75" spans="1:13" ht="12.75">
      <c r="A75" s="63" t="s">
        <v>623</v>
      </c>
      <c r="B75" s="48">
        <v>1.2</v>
      </c>
      <c r="C75" s="48">
        <v>305</v>
      </c>
      <c r="D75" s="48">
        <v>0.8496324643171773</v>
      </c>
      <c r="E75" s="48">
        <v>11720.960223968686</v>
      </c>
      <c r="F75" s="63" t="s">
        <v>624</v>
      </c>
      <c r="G75" s="63">
        <v>2</v>
      </c>
      <c r="H75" s="48">
        <v>22925</v>
      </c>
      <c r="I75" s="49">
        <v>2.4</v>
      </c>
      <c r="J75" s="49">
        <v>27510</v>
      </c>
      <c r="K75" s="64">
        <f t="shared" si="4"/>
        <v>7.412278859909944E-05</v>
      </c>
      <c r="L75" s="49">
        <f t="shared" si="5"/>
        <v>0.0004822569475353421</v>
      </c>
      <c r="M75" s="65">
        <f t="shared" si="6"/>
        <v>1.0225483292448145</v>
      </c>
    </row>
    <row r="76" spans="1:13" ht="12.75">
      <c r="A76" s="63" t="s">
        <v>625</v>
      </c>
      <c r="B76" s="48">
        <v>2.25</v>
      </c>
      <c r="C76" s="48">
        <v>22</v>
      </c>
      <c r="D76" s="48">
        <v>0.11490930869863464</v>
      </c>
      <c r="E76" s="48">
        <v>1585.2118335695354</v>
      </c>
      <c r="F76" s="63" t="s">
        <v>626</v>
      </c>
      <c r="G76" s="63">
        <v>245</v>
      </c>
      <c r="H76" s="48">
        <v>1127</v>
      </c>
      <c r="I76" s="49">
        <v>551.25</v>
      </c>
      <c r="J76" s="49">
        <v>2535.75</v>
      </c>
      <c r="K76" s="64">
        <f t="shared" si="4"/>
        <v>0.024980284499703184</v>
      </c>
      <c r="L76" s="49">
        <f t="shared" si="5"/>
        <v>0.16252647774152473</v>
      </c>
      <c r="M76" s="65">
        <f t="shared" si="6"/>
        <v>344.61126816729035</v>
      </c>
    </row>
    <row r="77" spans="1:13" ht="12.75">
      <c r="A77" s="63" t="s">
        <v>627</v>
      </c>
      <c r="B77" s="48">
        <v>1.65</v>
      </c>
      <c r="C77" s="48">
        <v>7</v>
      </c>
      <c r="D77" s="48">
        <v>0.026812172029681416</v>
      </c>
      <c r="E77" s="48">
        <v>369.88276116622495</v>
      </c>
      <c r="F77" s="63" t="s">
        <v>628</v>
      </c>
      <c r="G77" s="63">
        <v>43</v>
      </c>
      <c r="H77" s="48">
        <v>277</v>
      </c>
      <c r="I77" s="49">
        <v>70.95</v>
      </c>
      <c r="J77" s="49">
        <v>457.05</v>
      </c>
      <c r="K77" s="64">
        <f t="shared" si="4"/>
        <v>0.004162178329517332</v>
      </c>
      <c r="L77" s="49">
        <f t="shared" si="5"/>
        <v>0.027079923114430218</v>
      </c>
      <c r="M77" s="65">
        <f t="shared" si="6"/>
        <v>57.418623574540334</v>
      </c>
    </row>
    <row r="78" spans="1:13" ht="12.75">
      <c r="A78" s="63" t="s">
        <v>629</v>
      </c>
      <c r="B78" s="48">
        <v>2.25</v>
      </c>
      <c r="C78" s="48">
        <v>39</v>
      </c>
      <c r="D78" s="48">
        <v>0.20370286542030686</v>
      </c>
      <c r="E78" s="48">
        <v>2810.1482504187215</v>
      </c>
      <c r="F78" s="63" t="s">
        <v>630</v>
      </c>
      <c r="G78" s="63">
        <v>8</v>
      </c>
      <c r="H78" s="48">
        <v>1731</v>
      </c>
      <c r="I78" s="49">
        <v>18</v>
      </c>
      <c r="J78" s="49">
        <v>3894.75</v>
      </c>
      <c r="K78" s="64">
        <f t="shared" si="4"/>
        <v>0.0009414343866911928</v>
      </c>
      <c r="L78" s="49">
        <f t="shared" si="5"/>
        <v>0.006125151012411015</v>
      </c>
      <c r="M78" s="65">
        <f t="shared" si="6"/>
        <v>12.987398037752614</v>
      </c>
    </row>
    <row r="79" spans="1:13" ht="12.75">
      <c r="A79" s="63" t="s">
        <v>631</v>
      </c>
      <c r="B79" s="48">
        <v>2.8</v>
      </c>
      <c r="C79" s="48">
        <v>8</v>
      </c>
      <c r="D79" s="48">
        <v>0.051999363936351836</v>
      </c>
      <c r="E79" s="48">
        <v>717.3483852920726</v>
      </c>
      <c r="F79" s="63" t="s">
        <v>632</v>
      </c>
      <c r="G79" s="63">
        <v>4</v>
      </c>
      <c r="H79" s="48">
        <v>351</v>
      </c>
      <c r="I79" s="49">
        <v>11.2</v>
      </c>
      <c r="J79" s="49">
        <v>982.8</v>
      </c>
      <c r="K79" s="64">
        <f t="shared" si="4"/>
        <v>0.0005925853440040095</v>
      </c>
      <c r="L79" s="49">
        <f t="shared" si="5"/>
        <v>0.003855472851935125</v>
      </c>
      <c r="M79" s="65">
        <f t="shared" si="6"/>
        <v>8.174910373698832</v>
      </c>
    </row>
    <row r="80" spans="1:13" ht="12.75">
      <c r="A80" s="63" t="s">
        <v>633</v>
      </c>
      <c r="B80" s="48">
        <v>2.25</v>
      </c>
      <c r="C80" s="48">
        <v>71</v>
      </c>
      <c r="D80" s="48">
        <v>0.37084367807286633</v>
      </c>
      <c r="E80" s="48">
        <v>5115.910917428955</v>
      </c>
      <c r="F80" s="63" t="s">
        <v>634</v>
      </c>
      <c r="G80" s="63">
        <v>86</v>
      </c>
      <c r="H80" s="48">
        <v>255</v>
      </c>
      <c r="I80" s="49">
        <v>193.5</v>
      </c>
      <c r="J80" s="49">
        <v>573.75</v>
      </c>
      <c r="K80" s="64">
        <f t="shared" si="4"/>
        <v>0.12506884829124118</v>
      </c>
      <c r="L80" s="49">
        <f t="shared" si="5"/>
        <v>0.8137216927295631</v>
      </c>
      <c r="M80" s="65">
        <f t="shared" si="6"/>
        <v>1725.3660348976084</v>
      </c>
    </row>
    <row r="81" spans="1:13" ht="12.75">
      <c r="A81" s="63" t="s">
        <v>635</v>
      </c>
      <c r="B81" s="48">
        <v>1.65</v>
      </c>
      <c r="C81" s="48">
        <v>76</v>
      </c>
      <c r="D81" s="48">
        <v>0.2911035820365411</v>
      </c>
      <c r="E81" s="48">
        <v>4015.8699783761563</v>
      </c>
      <c r="F81" s="63" t="s">
        <v>636</v>
      </c>
      <c r="G81" s="63">
        <v>9</v>
      </c>
      <c r="H81" s="48">
        <v>696</v>
      </c>
      <c r="I81" s="49">
        <v>14.85</v>
      </c>
      <c r="J81" s="49">
        <v>1148.4</v>
      </c>
      <c r="K81" s="64">
        <f t="shared" si="4"/>
        <v>0.0037642704573690655</v>
      </c>
      <c r="L81" s="49">
        <f t="shared" si="5"/>
        <v>0.024491058887257344</v>
      </c>
      <c r="M81" s="65">
        <f t="shared" si="6"/>
        <v>51.92935316865719</v>
      </c>
    </row>
    <row r="82" spans="1:13" ht="12.75">
      <c r="A82" s="63" t="s">
        <v>637</v>
      </c>
      <c r="B82" s="48">
        <v>2.25</v>
      </c>
      <c r="C82" s="48">
        <v>161</v>
      </c>
      <c r="D82" s="48">
        <v>0.8409272136581899</v>
      </c>
      <c r="E82" s="48">
        <v>11600.868418395237</v>
      </c>
      <c r="F82" s="63" t="s">
        <v>638</v>
      </c>
      <c r="G82" s="63">
        <v>1668</v>
      </c>
      <c r="H82" s="48">
        <v>9677</v>
      </c>
      <c r="I82" s="49">
        <v>3753</v>
      </c>
      <c r="J82" s="49">
        <v>21773.25</v>
      </c>
      <c r="K82" s="64">
        <f t="shared" si="4"/>
        <v>0.14494849564760368</v>
      </c>
      <c r="L82" s="49">
        <f t="shared" si="5"/>
        <v>0.943062455986747</v>
      </c>
      <c r="M82" s="65">
        <f t="shared" si="6"/>
        <v>1999.6123304622565</v>
      </c>
    </row>
    <row r="83" spans="1:13" ht="12.75">
      <c r="A83" s="63" t="s">
        <v>639</v>
      </c>
      <c r="B83" s="48">
        <v>1.65</v>
      </c>
      <c r="C83" s="48">
        <v>164</v>
      </c>
      <c r="D83" s="48">
        <v>0.6281708875525359</v>
      </c>
      <c r="E83" s="48">
        <v>8665.824690180125</v>
      </c>
      <c r="F83" s="63" t="s">
        <v>640</v>
      </c>
      <c r="G83" s="63">
        <v>1981</v>
      </c>
      <c r="H83" s="48">
        <v>8263</v>
      </c>
      <c r="I83" s="49">
        <v>3268.65</v>
      </c>
      <c r="J83" s="49">
        <v>13633.95</v>
      </c>
      <c r="K83" s="64">
        <f t="shared" si="4"/>
        <v>0.15059984608998833</v>
      </c>
      <c r="L83" s="49">
        <f t="shared" si="5"/>
        <v>0.979831215841932</v>
      </c>
      <c r="M83" s="65">
        <f t="shared" si="6"/>
        <v>2077.574574760599</v>
      </c>
    </row>
    <row r="84" spans="1:13" ht="12.75">
      <c r="A84" s="63" t="s">
        <v>641</v>
      </c>
      <c r="B84" s="48">
        <v>2.25</v>
      </c>
      <c r="C84" s="48">
        <v>361</v>
      </c>
      <c r="D84" s="48">
        <v>1.8855572927366866</v>
      </c>
      <c r="E84" s="48">
        <v>26011.885087209193</v>
      </c>
      <c r="F84" s="63" t="s">
        <v>642</v>
      </c>
      <c r="G84" s="63">
        <v>48</v>
      </c>
      <c r="H84" s="48">
        <v>21895</v>
      </c>
      <c r="I84" s="49">
        <v>108</v>
      </c>
      <c r="J84" s="49">
        <v>49263.75</v>
      </c>
      <c r="K84" s="64">
        <f t="shared" si="4"/>
        <v>0.0041336720735949285</v>
      </c>
      <c r="L84" s="49">
        <f t="shared" si="5"/>
        <v>0.026894455996602888</v>
      </c>
      <c r="M84" s="65">
        <f t="shared" si="6"/>
        <v>57.025370367026326</v>
      </c>
    </row>
    <row r="85" spans="1:13" ht="12.75">
      <c r="A85" s="63" t="s">
        <v>643</v>
      </c>
      <c r="B85" s="48">
        <v>2.8</v>
      </c>
      <c r="C85" s="48">
        <v>151</v>
      </c>
      <c r="D85" s="48">
        <v>0.9814879942986408</v>
      </c>
      <c r="E85" s="48">
        <v>13539.950772387867</v>
      </c>
      <c r="F85" s="63" t="s">
        <v>644</v>
      </c>
      <c r="G85" s="63">
        <v>298</v>
      </c>
      <c r="H85" s="48">
        <v>8919</v>
      </c>
      <c r="I85" s="49">
        <v>834.4</v>
      </c>
      <c r="J85" s="49">
        <v>24973.2</v>
      </c>
      <c r="K85" s="64">
        <f t="shared" si="4"/>
        <v>0.03279329771285962</v>
      </c>
      <c r="L85" s="49">
        <f t="shared" si="5"/>
        <v>0.21335942634534852</v>
      </c>
      <c r="M85" s="65">
        <f t="shared" si="6"/>
        <v>452.39436373714364</v>
      </c>
    </row>
    <row r="86" spans="1:13" ht="12.75">
      <c r="A86" s="63" t="s">
        <v>645</v>
      </c>
      <c r="B86" s="48">
        <v>2.8</v>
      </c>
      <c r="C86" s="48">
        <v>96</v>
      </c>
      <c r="D86" s="48">
        <v>0.623992367236222</v>
      </c>
      <c r="E86" s="48">
        <v>8608.18062350487</v>
      </c>
      <c r="F86" s="63" t="s">
        <v>646</v>
      </c>
      <c r="G86" s="63">
        <v>30</v>
      </c>
      <c r="H86" s="48">
        <v>3850</v>
      </c>
      <c r="I86" s="49">
        <v>84</v>
      </c>
      <c r="J86" s="49">
        <v>10780</v>
      </c>
      <c r="K86" s="64">
        <f t="shared" si="4"/>
        <v>0.004862278186256275</v>
      </c>
      <c r="L86" s="49">
        <f t="shared" si="5"/>
        <v>0.03163490581626768</v>
      </c>
      <c r="M86" s="65">
        <f t="shared" si="6"/>
        <v>67.07673213120678</v>
      </c>
    </row>
    <row r="87" spans="1:13" ht="12.75">
      <c r="A87" s="63" t="s">
        <v>647</v>
      </c>
      <c r="B87" s="48">
        <v>1.65</v>
      </c>
      <c r="C87" s="48">
        <v>357</v>
      </c>
      <c r="D87" s="48">
        <v>1.367420773513752</v>
      </c>
      <c r="E87" s="48">
        <v>18864.020819477468</v>
      </c>
      <c r="F87" s="63" t="s">
        <v>648</v>
      </c>
      <c r="G87" s="63">
        <v>84</v>
      </c>
      <c r="H87" s="48">
        <v>22087</v>
      </c>
      <c r="I87" s="49">
        <v>138.6</v>
      </c>
      <c r="J87" s="49">
        <v>36443.55</v>
      </c>
      <c r="K87" s="64">
        <f t="shared" si="4"/>
        <v>0.005200495539238247</v>
      </c>
      <c r="L87" s="49">
        <f t="shared" si="5"/>
        <v>0.03383541218327383</v>
      </c>
      <c r="M87" s="65">
        <f t="shared" si="6"/>
        <v>71.74255212731957</v>
      </c>
    </row>
    <row r="88" spans="1:13" ht="12.75">
      <c r="A88" s="63" t="s">
        <v>649</v>
      </c>
      <c r="B88" s="48">
        <v>1.65</v>
      </c>
      <c r="C88" s="48">
        <v>953</v>
      </c>
      <c r="D88" s="48">
        <v>3.6502857063266263</v>
      </c>
      <c r="E88" s="48">
        <v>50356.8959130589</v>
      </c>
      <c r="F88" s="63" t="s">
        <v>650</v>
      </c>
      <c r="G88" s="63">
        <v>55</v>
      </c>
      <c r="H88" s="48">
        <v>54816</v>
      </c>
      <c r="I88" s="49">
        <v>90.75</v>
      </c>
      <c r="J88" s="49">
        <v>90446.4</v>
      </c>
      <c r="K88" s="64">
        <f t="shared" si="4"/>
        <v>0.003662538562608809</v>
      </c>
      <c r="L88" s="49">
        <f t="shared" si="5"/>
        <v>0.02382917184871891</v>
      </c>
      <c r="M88" s="65">
        <f t="shared" si="6"/>
        <v>50.52592810891418</v>
      </c>
    </row>
    <row r="89" spans="1:13" ht="12.75">
      <c r="A89" s="63" t="s">
        <v>651</v>
      </c>
      <c r="B89" s="48">
        <v>1.65</v>
      </c>
      <c r="C89" s="48">
        <v>14</v>
      </c>
      <c r="D89" s="48">
        <v>0.05362434405936283</v>
      </c>
      <c r="E89" s="48">
        <v>739.7655223324499</v>
      </c>
      <c r="F89" s="63" t="s">
        <v>652</v>
      </c>
      <c r="G89" s="63">
        <v>12</v>
      </c>
      <c r="H89" s="48">
        <v>947</v>
      </c>
      <c r="I89" s="49">
        <v>19.8</v>
      </c>
      <c r="J89" s="49">
        <v>1562.55</v>
      </c>
      <c r="K89" s="64">
        <f t="shared" si="4"/>
        <v>0.0006795059437300465</v>
      </c>
      <c r="L89" s="49">
        <f t="shared" si="5"/>
        <v>0.0044209947905191945</v>
      </c>
      <c r="M89" s="65">
        <f t="shared" si="6"/>
        <v>9.374008730717422</v>
      </c>
    </row>
    <row r="90" spans="1:13" ht="12.75">
      <c r="A90" s="63" t="s">
        <v>653</v>
      </c>
      <c r="B90" s="48">
        <v>1</v>
      </c>
      <c r="C90" s="48">
        <v>503</v>
      </c>
      <c r="D90" s="48">
        <v>1.1676642883921864</v>
      </c>
      <c r="E90" s="48">
        <v>16108.314187585382</v>
      </c>
      <c r="F90" s="63" t="s">
        <v>654</v>
      </c>
      <c r="G90" s="63">
        <v>12</v>
      </c>
      <c r="H90" s="48">
        <v>24167</v>
      </c>
      <c r="I90" s="49">
        <v>12</v>
      </c>
      <c r="J90" s="49">
        <v>24167</v>
      </c>
      <c r="K90" s="64">
        <f t="shared" si="4"/>
        <v>0.0005797977184055214</v>
      </c>
      <c r="L90" s="49">
        <f t="shared" si="5"/>
        <v>0.0037722741298699567</v>
      </c>
      <c r="M90" s="65">
        <f t="shared" si="6"/>
        <v>7.9985008586512425</v>
      </c>
    </row>
    <row r="91" spans="1:13" ht="12.75">
      <c r="A91" s="63" t="s">
        <v>655</v>
      </c>
      <c r="B91" s="48">
        <v>1.2</v>
      </c>
      <c r="C91" s="48">
        <v>952</v>
      </c>
      <c r="D91" s="48">
        <v>2.6519675607539432</v>
      </c>
      <c r="E91" s="48">
        <v>36584.7676498957</v>
      </c>
      <c r="F91" s="63" t="s">
        <v>656</v>
      </c>
      <c r="G91" s="63">
        <v>6</v>
      </c>
      <c r="H91" s="48">
        <v>35153</v>
      </c>
      <c r="I91" s="49">
        <v>7.2</v>
      </c>
      <c r="J91" s="49">
        <v>42183.6</v>
      </c>
      <c r="K91" s="64">
        <f t="shared" si="4"/>
        <v>0.00045264430815360456</v>
      </c>
      <c r="L91" s="49">
        <f t="shared" si="5"/>
        <v>0.0029449898809130372</v>
      </c>
      <c r="M91" s="65">
        <f t="shared" si="6"/>
        <v>6.2443776036006655</v>
      </c>
    </row>
    <row r="92" spans="1:13" ht="12.75">
      <c r="A92" s="63" t="s">
        <v>657</v>
      </c>
      <c r="B92" s="48">
        <v>2.25</v>
      </c>
      <c r="C92" s="48">
        <v>67</v>
      </c>
      <c r="D92" s="48">
        <v>0.3499510764912964</v>
      </c>
      <c r="E92" s="48">
        <v>4827.690584052676</v>
      </c>
      <c r="F92" s="63" t="s">
        <v>658</v>
      </c>
      <c r="G92" s="63">
        <v>390</v>
      </c>
      <c r="H92" s="48">
        <v>5302</v>
      </c>
      <c r="I92" s="49">
        <v>877.5</v>
      </c>
      <c r="J92" s="49">
        <v>11929.5</v>
      </c>
      <c r="K92" s="64">
        <f aca="true" t="shared" si="7" ref="K92:K123">D92*I92/J92</f>
        <v>0.025741403212298303</v>
      </c>
      <c r="L92" s="49">
        <f t="shared" si="5"/>
        <v>0.16747846071444555</v>
      </c>
      <c r="M92" s="65">
        <f t="shared" si="6"/>
        <v>355.1111519767151</v>
      </c>
    </row>
    <row r="93" spans="1:13" ht="12.75">
      <c r="A93" s="63" t="s">
        <v>659</v>
      </c>
      <c r="B93" s="48">
        <v>1.65</v>
      </c>
      <c r="C93" s="48">
        <v>18</v>
      </c>
      <c r="D93" s="48">
        <v>0.06894558521918079</v>
      </c>
      <c r="E93" s="48">
        <v>951.1271001417213</v>
      </c>
      <c r="F93" s="63" t="s">
        <v>660</v>
      </c>
      <c r="G93" s="63">
        <v>138</v>
      </c>
      <c r="H93" s="48">
        <v>1738</v>
      </c>
      <c r="I93" s="49">
        <v>227.7</v>
      </c>
      <c r="J93" s="49">
        <v>2867.7</v>
      </c>
      <c r="K93" s="64">
        <f t="shared" si="7"/>
        <v>0.005474390540993641</v>
      </c>
      <c r="L93" s="49">
        <f t="shared" si="5"/>
        <v>0.03561742511058224</v>
      </c>
      <c r="M93" s="65">
        <f t="shared" si="6"/>
        <v>75.52102406188581</v>
      </c>
    </row>
    <row r="94" spans="1:13" ht="12.75">
      <c r="A94" s="63" t="s">
        <v>661</v>
      </c>
      <c r="B94" s="48">
        <v>2.25</v>
      </c>
      <c r="C94" s="48">
        <v>194</v>
      </c>
      <c r="D94" s="48">
        <v>1.0132911767061419</v>
      </c>
      <c r="E94" s="48">
        <v>13978.68616874954</v>
      </c>
      <c r="F94" s="63" t="s">
        <v>662</v>
      </c>
      <c r="G94" s="63">
        <v>6</v>
      </c>
      <c r="H94" s="48">
        <v>14686</v>
      </c>
      <c r="I94" s="49">
        <v>13.5</v>
      </c>
      <c r="J94" s="49">
        <v>33043.5</v>
      </c>
      <c r="K94" s="64">
        <f t="shared" si="7"/>
        <v>0.00041398250444211164</v>
      </c>
      <c r="L94" s="49">
        <f t="shared" si="5"/>
        <v>0.002693448839399366</v>
      </c>
      <c r="M94" s="65">
        <f t="shared" si="6"/>
        <v>5.7110252630053955</v>
      </c>
    </row>
    <row r="95" spans="1:13" ht="12.75">
      <c r="A95" s="63" t="s">
        <v>663</v>
      </c>
      <c r="B95" s="48">
        <v>2.8</v>
      </c>
      <c r="C95" s="48">
        <v>43</v>
      </c>
      <c r="D95" s="48">
        <v>0.2794965811578911</v>
      </c>
      <c r="E95" s="48">
        <v>3855.74757094489</v>
      </c>
      <c r="F95" s="63" t="s">
        <v>664</v>
      </c>
      <c r="G95" s="63">
        <v>31</v>
      </c>
      <c r="H95" s="48">
        <v>3290</v>
      </c>
      <c r="I95" s="49">
        <v>86.8</v>
      </c>
      <c r="J95" s="49">
        <v>9212</v>
      </c>
      <c r="K95" s="64">
        <f t="shared" si="7"/>
        <v>0.0026335544121260253</v>
      </c>
      <c r="L95" s="49">
        <f t="shared" si="5"/>
        <v>0.017134405436758753</v>
      </c>
      <c r="M95" s="65">
        <f t="shared" si="6"/>
        <v>36.33075218823452</v>
      </c>
    </row>
    <row r="96" spans="1:13" ht="12.75">
      <c r="A96" s="63" t="s">
        <v>665</v>
      </c>
      <c r="B96" s="48">
        <v>1.65</v>
      </c>
      <c r="C96" s="48">
        <v>61</v>
      </c>
      <c r="D96" s="48">
        <v>0.23364892768722376</v>
      </c>
      <c r="E96" s="48">
        <v>3223.2640615913883</v>
      </c>
      <c r="F96" s="63" t="s">
        <v>666</v>
      </c>
      <c r="G96" s="63">
        <v>71</v>
      </c>
      <c r="H96" s="48">
        <v>3976</v>
      </c>
      <c r="I96" s="49">
        <v>117.15</v>
      </c>
      <c r="J96" s="49">
        <v>6560.4</v>
      </c>
      <c r="K96" s="64">
        <f t="shared" si="7"/>
        <v>0.004172302280128996</v>
      </c>
      <c r="L96" s="49">
        <f t="shared" si="5"/>
        <v>0.02714579146087609</v>
      </c>
      <c r="M96" s="65">
        <f t="shared" si="6"/>
        <v>57.55828681413193</v>
      </c>
    </row>
    <row r="97" spans="1:13" ht="12.75">
      <c r="A97" s="63" t="s">
        <v>667</v>
      </c>
      <c r="B97" s="48">
        <v>1</v>
      </c>
      <c r="C97" s="48">
        <v>1010</v>
      </c>
      <c r="D97" s="48">
        <v>2.3446141774872924</v>
      </c>
      <c r="E97" s="48">
        <v>32344.72630111577</v>
      </c>
      <c r="F97" s="63" t="s">
        <v>668</v>
      </c>
      <c r="G97" s="63">
        <v>23</v>
      </c>
      <c r="H97" s="48">
        <v>54720</v>
      </c>
      <c r="I97" s="49">
        <v>23</v>
      </c>
      <c r="J97" s="49">
        <v>54720</v>
      </c>
      <c r="K97" s="64">
        <f t="shared" si="7"/>
        <v>0.0009854920702157845</v>
      </c>
      <c r="L97" s="49">
        <f t="shared" si="5"/>
        <v>0.006411798673320872</v>
      </c>
      <c r="M97" s="65">
        <f t="shared" si="6"/>
        <v>13.59518832100992</v>
      </c>
    </row>
    <row r="98" spans="1:13" ht="12.75">
      <c r="A98" s="63" t="s">
        <v>669</v>
      </c>
      <c r="B98" s="48">
        <v>1.2</v>
      </c>
      <c r="C98" s="48">
        <v>1434</v>
      </c>
      <c r="D98" s="48">
        <v>3.9946654223961713</v>
      </c>
      <c r="E98" s="48">
        <v>55107.72774154457</v>
      </c>
      <c r="F98" s="63" t="s">
        <v>670</v>
      </c>
      <c r="G98" s="63">
        <v>5</v>
      </c>
      <c r="H98" s="48">
        <v>86073</v>
      </c>
      <c r="I98" s="49">
        <v>6</v>
      </c>
      <c r="J98" s="49">
        <v>103287.6</v>
      </c>
      <c r="K98" s="64">
        <f t="shared" si="7"/>
        <v>0.0002320510161372423</v>
      </c>
      <c r="L98" s="49">
        <f t="shared" si="5"/>
        <v>0.0015097680056276313</v>
      </c>
      <c r="M98" s="65">
        <f t="shared" si="6"/>
        <v>3.2012203444485827</v>
      </c>
    </row>
    <row r="99" spans="1:13" ht="12.75">
      <c r="A99" s="63" t="s">
        <v>671</v>
      </c>
      <c r="B99" s="48">
        <v>1.2</v>
      </c>
      <c r="C99" s="48">
        <v>305</v>
      </c>
      <c r="D99" s="48">
        <v>0.8496324643171773</v>
      </c>
      <c r="E99" s="48">
        <v>11720.960223968686</v>
      </c>
      <c r="F99" s="63" t="s">
        <v>672</v>
      </c>
      <c r="G99" s="63">
        <v>10</v>
      </c>
      <c r="H99" s="48">
        <v>22925</v>
      </c>
      <c r="I99" s="49">
        <v>12</v>
      </c>
      <c r="J99" s="49">
        <v>27510</v>
      </c>
      <c r="K99" s="64">
        <f t="shared" si="7"/>
        <v>0.00037061394299549717</v>
      </c>
      <c r="L99" s="49">
        <f t="shared" si="5"/>
        <v>0.00241128473767671</v>
      </c>
      <c r="M99" s="65">
        <f t="shared" si="6"/>
        <v>5.112741646224071</v>
      </c>
    </row>
    <row r="100" spans="1:13" ht="12.75">
      <c r="A100" s="63" t="s">
        <v>673</v>
      </c>
      <c r="B100" s="48">
        <v>2.25</v>
      </c>
      <c r="C100" s="48">
        <v>22</v>
      </c>
      <c r="D100" s="48">
        <v>0.11490930869863464</v>
      </c>
      <c r="E100" s="48">
        <v>1585.2118335695354</v>
      </c>
      <c r="F100" s="63" t="s">
        <v>674</v>
      </c>
      <c r="G100" s="63">
        <v>81</v>
      </c>
      <c r="H100" s="48">
        <v>1127</v>
      </c>
      <c r="I100" s="49">
        <v>182.25</v>
      </c>
      <c r="J100" s="49">
        <v>2535.75</v>
      </c>
      <c r="K100" s="64">
        <f t="shared" si="7"/>
        <v>0.008258787936636562</v>
      </c>
      <c r="L100" s="49">
        <f t="shared" si="5"/>
        <v>0.05373324366148367</v>
      </c>
      <c r="M100" s="65">
        <f t="shared" si="6"/>
        <v>113.93270498592047</v>
      </c>
    </row>
    <row r="101" spans="1:13" ht="12.75">
      <c r="A101" s="63" t="s">
        <v>675</v>
      </c>
      <c r="B101" s="48">
        <v>1.65</v>
      </c>
      <c r="C101" s="48">
        <v>7</v>
      </c>
      <c r="D101" s="48">
        <v>0.026812172029681416</v>
      </c>
      <c r="E101" s="48">
        <v>369.88276116622495</v>
      </c>
      <c r="F101" s="63" t="s">
        <v>676</v>
      </c>
      <c r="G101" s="63">
        <v>6</v>
      </c>
      <c r="H101" s="48">
        <v>277</v>
      </c>
      <c r="I101" s="49">
        <v>9.9</v>
      </c>
      <c r="J101" s="49">
        <v>457.05</v>
      </c>
      <c r="K101" s="64">
        <f t="shared" si="7"/>
        <v>0.0005807690692349766</v>
      </c>
      <c r="L101" s="49">
        <f t="shared" si="5"/>
        <v>0.003778593922943752</v>
      </c>
      <c r="M101" s="65">
        <f t="shared" si="6"/>
        <v>8.01190096388935</v>
      </c>
    </row>
    <row r="102" spans="1:13" ht="12.75">
      <c r="A102" s="63" t="s">
        <v>677</v>
      </c>
      <c r="B102" s="48">
        <v>1.65</v>
      </c>
      <c r="C102" s="48">
        <v>47</v>
      </c>
      <c r="D102" s="48">
        <v>0.18002458362786095</v>
      </c>
      <c r="E102" s="48">
        <v>2483.4985392589388</v>
      </c>
      <c r="F102" s="63" t="s">
        <v>678</v>
      </c>
      <c r="G102" s="63">
        <v>66</v>
      </c>
      <c r="H102" s="48">
        <v>2983</v>
      </c>
      <c r="I102" s="49">
        <v>108.9</v>
      </c>
      <c r="J102" s="49">
        <v>4921.95</v>
      </c>
      <c r="K102" s="64">
        <f t="shared" si="7"/>
        <v>0.0039831118067176745</v>
      </c>
      <c r="L102" s="49">
        <f t="shared" si="5"/>
        <v>0.0259148822906399</v>
      </c>
      <c r="M102" s="65">
        <f t="shared" si="6"/>
        <v>54.94834180056654</v>
      </c>
    </row>
    <row r="103" spans="1:13" ht="12.75">
      <c r="A103" s="63" t="s">
        <v>679</v>
      </c>
      <c r="B103" s="48">
        <v>1.65</v>
      </c>
      <c r="C103" s="48">
        <v>233</v>
      </c>
      <c r="D103" s="48">
        <v>0.8924622975593957</v>
      </c>
      <c r="E103" s="48">
        <v>12311.811907390058</v>
      </c>
      <c r="F103" s="63" t="s">
        <v>680</v>
      </c>
      <c r="G103" s="63">
        <v>430</v>
      </c>
      <c r="H103" s="48">
        <v>13859</v>
      </c>
      <c r="I103" s="49">
        <v>709.5</v>
      </c>
      <c r="J103" s="49">
        <v>22867.35</v>
      </c>
      <c r="K103" s="64">
        <f t="shared" si="7"/>
        <v>0.027690222090377383</v>
      </c>
      <c r="L103" s="49">
        <f t="shared" si="5"/>
        <v>0.18015784665234977</v>
      </c>
      <c r="M103" s="65">
        <f t="shared" si="6"/>
        <v>381.9957515100458</v>
      </c>
    </row>
    <row r="104" spans="1:13" ht="12.75">
      <c r="A104" s="63" t="s">
        <v>681</v>
      </c>
      <c r="B104" s="48">
        <v>2.25</v>
      </c>
      <c r="C104" s="48">
        <v>71</v>
      </c>
      <c r="D104" s="48">
        <v>0.37084367807286633</v>
      </c>
      <c r="E104" s="48">
        <v>5115.910917428955</v>
      </c>
      <c r="F104" s="63" t="s">
        <v>682</v>
      </c>
      <c r="G104" s="63">
        <v>66</v>
      </c>
      <c r="H104" s="48">
        <v>255</v>
      </c>
      <c r="I104" s="49">
        <v>148.5</v>
      </c>
      <c r="J104" s="49">
        <v>573.75</v>
      </c>
      <c r="K104" s="64">
        <f t="shared" si="7"/>
        <v>0.09598306961885952</v>
      </c>
      <c r="L104" s="49">
        <f t="shared" si="5"/>
        <v>0.6244840897691998</v>
      </c>
      <c r="M104" s="65">
        <f t="shared" si="6"/>
        <v>1324.1181198051415</v>
      </c>
    </row>
    <row r="105" spans="1:13" ht="12.75">
      <c r="A105" s="63" t="s">
        <v>683</v>
      </c>
      <c r="B105" s="48">
        <v>1.65</v>
      </c>
      <c r="C105" s="48">
        <v>76</v>
      </c>
      <c r="D105" s="48">
        <v>0.2911035820365411</v>
      </c>
      <c r="E105" s="48">
        <v>4015.8699783761563</v>
      </c>
      <c r="F105" s="63" t="s">
        <v>684</v>
      </c>
      <c r="G105" s="63">
        <v>13</v>
      </c>
      <c r="H105" s="48">
        <v>696</v>
      </c>
      <c r="I105" s="49">
        <v>21.45</v>
      </c>
      <c r="J105" s="49">
        <v>1148.4</v>
      </c>
      <c r="K105" s="64">
        <f t="shared" si="7"/>
        <v>0.005437279549533094</v>
      </c>
      <c r="L105" s="49">
        <f t="shared" si="5"/>
        <v>0.0353759739482606</v>
      </c>
      <c r="M105" s="65">
        <f t="shared" si="6"/>
        <v>75.00906568806039</v>
      </c>
    </row>
    <row r="106" spans="1:13" ht="12.75">
      <c r="A106" s="63" t="s">
        <v>685</v>
      </c>
      <c r="B106" s="48">
        <v>2.8</v>
      </c>
      <c r="C106" s="48">
        <v>43</v>
      </c>
      <c r="D106" s="48">
        <v>0.2794965811578911</v>
      </c>
      <c r="E106" s="48">
        <v>3855.74757094489</v>
      </c>
      <c r="F106" s="63" t="s">
        <v>686</v>
      </c>
      <c r="G106" s="63">
        <v>7</v>
      </c>
      <c r="H106" s="48">
        <v>3290</v>
      </c>
      <c r="I106" s="49">
        <v>19.6</v>
      </c>
      <c r="J106" s="49">
        <v>9212</v>
      </c>
      <c r="K106" s="64">
        <f t="shared" si="7"/>
        <v>0.0005946735769316833</v>
      </c>
      <c r="L106" s="49">
        <f t="shared" si="5"/>
        <v>0.0038690592921713325</v>
      </c>
      <c r="M106" s="65">
        <f t="shared" si="6"/>
        <v>8.203718236052959</v>
      </c>
    </row>
    <row r="107" spans="1:13" ht="12.75">
      <c r="A107" s="63" t="s">
        <v>687</v>
      </c>
      <c r="B107" s="48">
        <v>2.25</v>
      </c>
      <c r="C107" s="48">
        <v>161</v>
      </c>
      <c r="D107" s="48">
        <v>0.8409272136581899</v>
      </c>
      <c r="E107" s="48">
        <v>11600.868418395237</v>
      </c>
      <c r="F107" s="63" t="s">
        <v>688</v>
      </c>
      <c r="G107" s="63">
        <v>2610</v>
      </c>
      <c r="H107" s="48">
        <v>9677</v>
      </c>
      <c r="I107" s="49">
        <v>5872.5</v>
      </c>
      <c r="J107" s="49">
        <v>21773.25</v>
      </c>
      <c r="K107" s="64">
        <f t="shared" si="7"/>
        <v>0.22680789786585465</v>
      </c>
      <c r="L107" s="49">
        <f t="shared" si="5"/>
        <v>1.475655281849766</v>
      </c>
      <c r="M107" s="65">
        <f t="shared" si="6"/>
        <v>3128.889797665761</v>
      </c>
    </row>
    <row r="108" spans="1:13" ht="12.75">
      <c r="A108" s="63" t="s">
        <v>689</v>
      </c>
      <c r="B108" s="48">
        <v>1.65</v>
      </c>
      <c r="C108" s="48">
        <v>164</v>
      </c>
      <c r="D108" s="48">
        <v>0.6281708875525359</v>
      </c>
      <c r="E108" s="48">
        <v>8665.824690180125</v>
      </c>
      <c r="F108" s="63" t="s">
        <v>690</v>
      </c>
      <c r="G108" s="63">
        <v>122</v>
      </c>
      <c r="H108" s="48">
        <v>8263</v>
      </c>
      <c r="I108" s="49">
        <v>201.3</v>
      </c>
      <c r="J108" s="49">
        <v>13633.95</v>
      </c>
      <c r="K108" s="64">
        <f t="shared" si="7"/>
        <v>0.009274700263997264</v>
      </c>
      <c r="L108" s="49">
        <f t="shared" si="5"/>
        <v>0.06034296230828658</v>
      </c>
      <c r="M108" s="65">
        <f t="shared" si="6"/>
        <v>127.94755079292938</v>
      </c>
    </row>
    <row r="109" spans="1:13" ht="12.75">
      <c r="A109" s="63" t="s">
        <v>691</v>
      </c>
      <c r="B109" s="48">
        <v>2.8</v>
      </c>
      <c r="C109" s="48">
        <v>240</v>
      </c>
      <c r="D109" s="48">
        <v>1.559980918090555</v>
      </c>
      <c r="E109" s="48">
        <v>21520.45155876218</v>
      </c>
      <c r="F109" s="63" t="s">
        <v>692</v>
      </c>
      <c r="G109" s="63">
        <v>444</v>
      </c>
      <c r="H109" s="48">
        <v>15364</v>
      </c>
      <c r="I109" s="49">
        <v>1243.2</v>
      </c>
      <c r="J109" s="49">
        <v>43019.2</v>
      </c>
      <c r="K109" s="64">
        <f t="shared" si="7"/>
        <v>0.04508145845041698</v>
      </c>
      <c r="L109" s="49">
        <f t="shared" si="5"/>
        <v>0.2933085351163325</v>
      </c>
      <c r="M109" s="65">
        <f t="shared" si="6"/>
        <v>621.9135962047909</v>
      </c>
    </row>
    <row r="110" spans="1:13" ht="12.75">
      <c r="A110" s="63" t="s">
        <v>693</v>
      </c>
      <c r="B110" s="48">
        <v>2.25</v>
      </c>
      <c r="C110" s="48">
        <v>361</v>
      </c>
      <c r="D110" s="48">
        <v>1.8855572927366866</v>
      </c>
      <c r="E110" s="48">
        <v>26011.885087209193</v>
      </c>
      <c r="F110" s="63" t="s">
        <v>694</v>
      </c>
      <c r="G110" s="63">
        <v>773</v>
      </c>
      <c r="H110" s="48">
        <v>21895</v>
      </c>
      <c r="I110" s="49">
        <v>1739.25</v>
      </c>
      <c r="J110" s="49">
        <v>49263.75</v>
      </c>
      <c r="K110" s="64">
        <f t="shared" si="7"/>
        <v>0.06656934401851833</v>
      </c>
      <c r="L110" s="49">
        <f t="shared" si="5"/>
        <v>0.4331128017786257</v>
      </c>
      <c r="M110" s="65">
        <f t="shared" si="6"/>
        <v>918.3460686189865</v>
      </c>
    </row>
    <row r="111" spans="1:13" ht="12.75">
      <c r="A111" s="63" t="s">
        <v>695</v>
      </c>
      <c r="B111" s="48">
        <v>2.8</v>
      </c>
      <c r="C111" s="48">
        <v>151</v>
      </c>
      <c r="D111" s="48">
        <v>0.9814879942986408</v>
      </c>
      <c r="E111" s="48">
        <v>13539.950772387867</v>
      </c>
      <c r="F111" s="63" t="s">
        <v>696</v>
      </c>
      <c r="G111" s="63">
        <v>950</v>
      </c>
      <c r="H111" s="48">
        <v>8919</v>
      </c>
      <c r="I111" s="49">
        <v>2660</v>
      </c>
      <c r="J111" s="49">
        <v>24973.2</v>
      </c>
      <c r="K111" s="64">
        <f t="shared" si="7"/>
        <v>0.10454239203763971</v>
      </c>
      <c r="L111" s="49">
        <f t="shared" si="5"/>
        <v>0.6801726678794666</v>
      </c>
      <c r="M111" s="65">
        <f t="shared" si="6"/>
        <v>1442.1967971486122</v>
      </c>
    </row>
    <row r="112" spans="1:13" ht="12.75">
      <c r="A112" s="63" t="s">
        <v>697</v>
      </c>
      <c r="B112" s="48">
        <v>2.8</v>
      </c>
      <c r="C112" s="48">
        <v>96</v>
      </c>
      <c r="D112" s="48">
        <v>0.623992367236222</v>
      </c>
      <c r="E112" s="48">
        <v>8608.18062350487</v>
      </c>
      <c r="F112" s="63" t="s">
        <v>698</v>
      </c>
      <c r="G112" s="63">
        <v>9</v>
      </c>
      <c r="H112" s="48">
        <v>3850</v>
      </c>
      <c r="I112" s="49">
        <v>25.2</v>
      </c>
      <c r="J112" s="49">
        <v>10780</v>
      </c>
      <c r="K112" s="64">
        <f t="shared" si="7"/>
        <v>0.0014586834558768824</v>
      </c>
      <c r="L112" s="49">
        <f t="shared" si="5"/>
        <v>0.009490471744880304</v>
      </c>
      <c r="M112" s="65">
        <f t="shared" si="6"/>
        <v>20.12301963936203</v>
      </c>
    </row>
    <row r="113" spans="1:13" ht="12.75">
      <c r="A113" s="63" t="s">
        <v>699</v>
      </c>
      <c r="B113" s="48">
        <v>1.65</v>
      </c>
      <c r="C113" s="48">
        <v>357</v>
      </c>
      <c r="D113" s="48">
        <v>1.367420773513752</v>
      </c>
      <c r="E113" s="48">
        <v>18864.020819477468</v>
      </c>
      <c r="F113" s="63" t="s">
        <v>700</v>
      </c>
      <c r="G113" s="63">
        <v>53</v>
      </c>
      <c r="H113" s="48">
        <v>22087</v>
      </c>
      <c r="I113" s="49">
        <v>87.45</v>
      </c>
      <c r="J113" s="49">
        <v>36443.55</v>
      </c>
      <c r="K113" s="64">
        <f t="shared" si="7"/>
        <v>0.0032812650426146082</v>
      </c>
      <c r="L113" s="49">
        <f t="shared" si="5"/>
        <v>0.021348533877541823</v>
      </c>
      <c r="M113" s="65">
        <f t="shared" si="6"/>
        <v>45.266134080332584</v>
      </c>
    </row>
    <row r="114" spans="1:13" ht="12.75">
      <c r="A114" s="63" t="s">
        <v>701</v>
      </c>
      <c r="B114" s="48">
        <v>1.65</v>
      </c>
      <c r="C114" s="48">
        <v>953</v>
      </c>
      <c r="D114" s="48">
        <v>3.6502857063266263</v>
      </c>
      <c r="E114" s="48">
        <v>50356.8959130589</v>
      </c>
      <c r="F114" s="63" t="s">
        <v>702</v>
      </c>
      <c r="G114" s="63">
        <v>48</v>
      </c>
      <c r="H114" s="48">
        <v>54816</v>
      </c>
      <c r="I114" s="49">
        <v>79.2</v>
      </c>
      <c r="J114" s="49">
        <v>90446.4</v>
      </c>
      <c r="K114" s="64">
        <f t="shared" si="7"/>
        <v>0.0031963972910040513</v>
      </c>
      <c r="L114" s="49">
        <f t="shared" si="5"/>
        <v>0.02079636815888196</v>
      </c>
      <c r="M114" s="65">
        <f t="shared" si="6"/>
        <v>44.09535544050692</v>
      </c>
    </row>
    <row r="115" spans="1:13" ht="12.75">
      <c r="A115" s="63" t="s">
        <v>703</v>
      </c>
      <c r="B115" s="48">
        <v>1.65</v>
      </c>
      <c r="C115" s="48">
        <v>14</v>
      </c>
      <c r="D115" s="48">
        <v>0.05362434405936283</v>
      </c>
      <c r="E115" s="48">
        <v>739.7655223324499</v>
      </c>
      <c r="F115" s="63" t="s">
        <v>704</v>
      </c>
      <c r="G115" s="63">
        <v>279</v>
      </c>
      <c r="H115" s="48">
        <v>947</v>
      </c>
      <c r="I115" s="49">
        <v>460.35</v>
      </c>
      <c r="J115" s="49">
        <v>1562.55</v>
      </c>
      <c r="K115" s="64">
        <f t="shared" si="7"/>
        <v>0.01579851319172358</v>
      </c>
      <c r="L115" s="49">
        <f t="shared" si="5"/>
        <v>0.10278812887957127</v>
      </c>
      <c r="M115" s="65">
        <f t="shared" si="6"/>
        <v>217.94570298918006</v>
      </c>
    </row>
    <row r="116" spans="1:13" ht="12.75">
      <c r="A116" s="63" t="s">
        <v>705</v>
      </c>
      <c r="B116" s="48">
        <v>1.2</v>
      </c>
      <c r="C116" s="48">
        <v>1483</v>
      </c>
      <c r="D116" s="48">
        <v>4.131163752729095</v>
      </c>
      <c r="E116" s="48">
        <v>56990.76725293627</v>
      </c>
      <c r="F116" s="63" t="s">
        <v>706</v>
      </c>
      <c r="G116" s="63">
        <v>2</v>
      </c>
      <c r="H116" s="48">
        <v>74537</v>
      </c>
      <c r="I116" s="49">
        <v>2.4</v>
      </c>
      <c r="J116" s="49">
        <v>89444.39999999995</v>
      </c>
      <c r="K116" s="64">
        <f t="shared" si="7"/>
        <v>0.00011084867254461803</v>
      </c>
      <c r="L116" s="49">
        <f t="shared" si="5"/>
        <v>0.0007212025271855686</v>
      </c>
      <c r="M116" s="65">
        <f t="shared" si="6"/>
        <v>1.5291940178149455</v>
      </c>
    </row>
    <row r="117" spans="1:13" ht="12.75">
      <c r="A117" s="63" t="s">
        <v>707</v>
      </c>
      <c r="B117" s="48">
        <v>2.25</v>
      </c>
      <c r="C117" s="48">
        <v>67</v>
      </c>
      <c r="D117" s="48">
        <v>0.3499510764912964</v>
      </c>
      <c r="E117" s="48">
        <v>4827.690584052676</v>
      </c>
      <c r="F117" s="63" t="s">
        <v>708</v>
      </c>
      <c r="G117" s="63">
        <v>1411</v>
      </c>
      <c r="H117" s="48">
        <v>5302</v>
      </c>
      <c r="I117" s="49">
        <v>3174.75</v>
      </c>
      <c r="J117" s="49">
        <v>11929.5</v>
      </c>
      <c r="K117" s="64">
        <f t="shared" si="7"/>
        <v>0.09313107675013566</v>
      </c>
      <c r="L117" s="49">
        <f t="shared" si="5"/>
        <v>0.605928482225853</v>
      </c>
      <c r="M117" s="65">
        <f t="shared" si="6"/>
        <v>1284.773937023449</v>
      </c>
    </row>
    <row r="118" spans="1:13" ht="12.75">
      <c r="A118" s="63" t="s">
        <v>709</v>
      </c>
      <c r="B118" s="48">
        <v>1.65</v>
      </c>
      <c r="C118" s="48">
        <v>18</v>
      </c>
      <c r="D118" s="48">
        <v>0.06894558521918079</v>
      </c>
      <c r="E118" s="48">
        <v>951.1271001417213</v>
      </c>
      <c r="F118" s="63" t="s">
        <v>710</v>
      </c>
      <c r="G118" s="63">
        <v>2</v>
      </c>
      <c r="H118" s="48">
        <v>1738</v>
      </c>
      <c r="I118" s="49">
        <v>3.3</v>
      </c>
      <c r="J118" s="49">
        <v>2867.7</v>
      </c>
      <c r="K118" s="64">
        <f t="shared" si="7"/>
        <v>7.933899334773393E-05</v>
      </c>
      <c r="L118" s="49">
        <f t="shared" si="5"/>
        <v>0.0005161945668200325</v>
      </c>
      <c r="M118" s="65">
        <f t="shared" si="6"/>
        <v>1.0945075950997945</v>
      </c>
    </row>
    <row r="119" spans="1:13" ht="12.75">
      <c r="A119" s="63" t="s">
        <v>711</v>
      </c>
      <c r="B119" s="48">
        <v>2.8</v>
      </c>
      <c r="C119" s="48">
        <v>91</v>
      </c>
      <c r="D119" s="48">
        <v>0.5914927647760021</v>
      </c>
      <c r="E119" s="48">
        <v>8159.837882697325</v>
      </c>
      <c r="F119" s="63" t="s">
        <v>712</v>
      </c>
      <c r="G119" s="63">
        <v>152</v>
      </c>
      <c r="H119" s="48">
        <v>6773</v>
      </c>
      <c r="I119" s="49">
        <v>425.6</v>
      </c>
      <c r="J119" s="49">
        <v>18964.4</v>
      </c>
      <c r="K119" s="64">
        <f t="shared" si="7"/>
        <v>0.013274309795652195</v>
      </c>
      <c r="L119" s="49">
        <f t="shared" si="5"/>
        <v>0.08636518193228762</v>
      </c>
      <c r="M119" s="65">
        <f t="shared" si="6"/>
        <v>183.12348415325462</v>
      </c>
    </row>
    <row r="120" spans="1:13" ht="12.75">
      <c r="A120" s="63" t="s">
        <v>713</v>
      </c>
      <c r="B120" s="48">
        <v>2.25</v>
      </c>
      <c r="C120" s="48">
        <v>194</v>
      </c>
      <c r="D120" s="48">
        <v>1.0132911767061419</v>
      </c>
      <c r="E120" s="48">
        <v>13978.68616874954</v>
      </c>
      <c r="F120" s="63" t="s">
        <v>714</v>
      </c>
      <c r="G120" s="63">
        <v>221</v>
      </c>
      <c r="H120" s="48">
        <v>14686</v>
      </c>
      <c r="I120" s="49">
        <v>497.25</v>
      </c>
      <c r="J120" s="49">
        <v>33043.5</v>
      </c>
      <c r="K120" s="64">
        <f t="shared" si="7"/>
        <v>0.015248355580284445</v>
      </c>
      <c r="L120" s="49">
        <f t="shared" si="5"/>
        <v>0.09920869891787665</v>
      </c>
      <c r="M120" s="65">
        <f t="shared" si="6"/>
        <v>210.3560971873654</v>
      </c>
    </row>
    <row r="121" spans="1:13" ht="12.75">
      <c r="A121" s="63" t="s">
        <v>715</v>
      </c>
      <c r="B121" s="48">
        <v>2.8</v>
      </c>
      <c r="C121" s="48">
        <v>43</v>
      </c>
      <c r="D121" s="48">
        <v>0.2794965811578911</v>
      </c>
      <c r="E121" s="48">
        <v>3855.74757094489</v>
      </c>
      <c r="F121" s="63" t="s">
        <v>716</v>
      </c>
      <c r="G121" s="63">
        <v>339</v>
      </c>
      <c r="H121" s="48">
        <v>3290</v>
      </c>
      <c r="I121" s="49">
        <v>949.2</v>
      </c>
      <c r="J121" s="49">
        <v>9212</v>
      </c>
      <c r="K121" s="64">
        <f t="shared" si="7"/>
        <v>0.028799191797120087</v>
      </c>
      <c r="L121" s="49">
        <f t="shared" si="5"/>
        <v>0.18737301429229736</v>
      </c>
      <c r="M121" s="65">
        <f t="shared" si="6"/>
        <v>397.29435457456464</v>
      </c>
    </row>
    <row r="122" spans="1:13" ht="12.75">
      <c r="A122" s="63" t="s">
        <v>717</v>
      </c>
      <c r="B122" s="48">
        <v>1.65</v>
      </c>
      <c r="C122" s="48">
        <v>61</v>
      </c>
      <c r="D122" s="48">
        <v>0.23364892768722376</v>
      </c>
      <c r="E122" s="48">
        <v>3223.2640615913883</v>
      </c>
      <c r="F122" s="63" t="s">
        <v>718</v>
      </c>
      <c r="G122" s="63">
        <v>44</v>
      </c>
      <c r="H122" s="48">
        <v>3976</v>
      </c>
      <c r="I122" s="49">
        <v>72.6</v>
      </c>
      <c r="J122" s="49">
        <v>6560.4</v>
      </c>
      <c r="K122" s="64">
        <f t="shared" si="7"/>
        <v>0.0025856521172630395</v>
      </c>
      <c r="L122" s="49">
        <f t="shared" si="5"/>
        <v>0.01682274400392321</v>
      </c>
      <c r="M122" s="65">
        <f t="shared" si="6"/>
        <v>35.669924222842326</v>
      </c>
    </row>
    <row r="123" spans="1:13" ht="12.75">
      <c r="A123" s="63" t="s">
        <v>719</v>
      </c>
      <c r="B123" s="48">
        <v>1.2</v>
      </c>
      <c r="C123" s="48">
        <v>305</v>
      </c>
      <c r="D123" s="48">
        <v>0.8496324643171773</v>
      </c>
      <c r="E123" s="48">
        <v>11720.960223968686</v>
      </c>
      <c r="F123" s="63" t="s">
        <v>720</v>
      </c>
      <c r="G123" s="63">
        <v>308</v>
      </c>
      <c r="H123" s="48">
        <v>22925</v>
      </c>
      <c r="I123" s="49">
        <v>369.6</v>
      </c>
      <c r="J123" s="49">
        <v>27510</v>
      </c>
      <c r="K123" s="64">
        <f t="shared" si="7"/>
        <v>0.011414909444261314</v>
      </c>
      <c r="L123" s="49">
        <f t="shared" si="5"/>
        <v>0.07426756992044269</v>
      </c>
      <c r="M123" s="65">
        <f t="shared" si="6"/>
        <v>157.47244270370143</v>
      </c>
    </row>
    <row r="124" spans="1:13" ht="12.75">
      <c r="A124" s="63" t="s">
        <v>721</v>
      </c>
      <c r="B124" s="48">
        <v>2.25</v>
      </c>
      <c r="C124" s="48">
        <v>22</v>
      </c>
      <c r="D124" s="48">
        <v>0.11490930869863464</v>
      </c>
      <c r="E124" s="48">
        <v>1585.2118335695354</v>
      </c>
      <c r="F124" s="63" t="s">
        <v>722</v>
      </c>
      <c r="G124" s="63">
        <v>224</v>
      </c>
      <c r="H124" s="48">
        <v>1127</v>
      </c>
      <c r="I124" s="49">
        <v>504</v>
      </c>
      <c r="J124" s="49">
        <v>2535.75</v>
      </c>
      <c r="K124" s="64">
        <f aca="true" t="shared" si="8" ref="K124:K155">D124*I124/J124</f>
        <v>0.02283911725687148</v>
      </c>
      <c r="L124" s="49">
        <f t="shared" si="5"/>
        <v>0.14859563679225116</v>
      </c>
      <c r="M124" s="65">
        <f t="shared" si="6"/>
        <v>315.07315946723685</v>
      </c>
    </row>
    <row r="125" spans="1:13" ht="12.75">
      <c r="A125" s="63" t="s">
        <v>723</v>
      </c>
      <c r="B125" s="48">
        <v>2.8</v>
      </c>
      <c r="C125" s="48">
        <v>21</v>
      </c>
      <c r="D125" s="48">
        <v>0.13649833033292358</v>
      </c>
      <c r="E125" s="48">
        <v>1883.0395113916907</v>
      </c>
      <c r="F125" s="63" t="s">
        <v>724</v>
      </c>
      <c r="G125" s="63">
        <v>26</v>
      </c>
      <c r="H125" s="48">
        <v>805</v>
      </c>
      <c r="I125" s="49">
        <v>72.8</v>
      </c>
      <c r="J125" s="49">
        <v>2254</v>
      </c>
      <c r="K125" s="64">
        <f t="shared" si="8"/>
        <v>0.004408641725038525</v>
      </c>
      <c r="L125" s="49">
        <f t="shared" si="5"/>
        <v>0.028683460798989088</v>
      </c>
      <c r="M125" s="65">
        <f t="shared" si="6"/>
        <v>60.818667448675725</v>
      </c>
    </row>
    <row r="126" spans="1:13" ht="12.75">
      <c r="A126" s="63" t="s">
        <v>725</v>
      </c>
      <c r="B126" s="48">
        <v>2.8</v>
      </c>
      <c r="C126" s="48">
        <v>8</v>
      </c>
      <c r="D126" s="48">
        <v>0.051999363936351836</v>
      </c>
      <c r="E126" s="48">
        <v>717.3483852920726</v>
      </c>
      <c r="F126" s="63" t="s">
        <v>726</v>
      </c>
      <c r="G126" s="63">
        <v>18</v>
      </c>
      <c r="H126" s="48">
        <v>351</v>
      </c>
      <c r="I126" s="49">
        <v>50.4</v>
      </c>
      <c r="J126" s="49">
        <v>982.8</v>
      </c>
      <c r="K126" s="64">
        <f t="shared" si="8"/>
        <v>0.0026666340480180433</v>
      </c>
      <c r="L126" s="49">
        <f t="shared" si="5"/>
        <v>0.017349627833708064</v>
      </c>
      <c r="M126" s="65">
        <f t="shared" si="6"/>
        <v>36.787096681644755</v>
      </c>
    </row>
    <row r="127" spans="1:13" ht="12.75">
      <c r="A127" s="63" t="s">
        <v>727</v>
      </c>
      <c r="B127" s="48">
        <v>1.65</v>
      </c>
      <c r="C127" s="48">
        <v>47</v>
      </c>
      <c r="D127" s="48">
        <v>0.18002458362786095</v>
      </c>
      <c r="E127" s="48">
        <v>2483.4985392589388</v>
      </c>
      <c r="F127" s="63" t="s">
        <v>728</v>
      </c>
      <c r="G127" s="63">
        <v>31</v>
      </c>
      <c r="H127" s="48">
        <v>2983</v>
      </c>
      <c r="I127" s="49">
        <v>51.15</v>
      </c>
      <c r="J127" s="49">
        <v>4921.95</v>
      </c>
      <c r="K127" s="64">
        <f t="shared" si="8"/>
        <v>0.0018708555455795137</v>
      </c>
      <c r="L127" s="49">
        <f t="shared" si="5"/>
        <v>0.012172141681967225</v>
      </c>
      <c r="M127" s="65">
        <f t="shared" si="6"/>
        <v>25.809069633599435</v>
      </c>
    </row>
    <row r="128" spans="1:13" ht="12.75">
      <c r="A128" s="63" t="s">
        <v>729</v>
      </c>
      <c r="B128" s="48">
        <v>1.65</v>
      </c>
      <c r="C128" s="48">
        <v>233</v>
      </c>
      <c r="D128" s="48">
        <v>0.8924622975593957</v>
      </c>
      <c r="E128" s="48">
        <v>12311.811907390058</v>
      </c>
      <c r="F128" s="63" t="s">
        <v>730</v>
      </c>
      <c r="G128" s="63">
        <v>13</v>
      </c>
      <c r="H128" s="48">
        <v>13859</v>
      </c>
      <c r="I128" s="49">
        <v>21.45</v>
      </c>
      <c r="J128" s="49">
        <v>22867.35</v>
      </c>
      <c r="K128" s="64">
        <f t="shared" si="8"/>
        <v>0.0008371462492439674</v>
      </c>
      <c r="L128" s="49">
        <f t="shared" si="5"/>
        <v>0.005446632573210574</v>
      </c>
      <c r="M128" s="65">
        <f t="shared" si="6"/>
        <v>11.54870876658278</v>
      </c>
    </row>
    <row r="129" spans="1:13" ht="12.75">
      <c r="A129" s="63" t="s">
        <v>731</v>
      </c>
      <c r="B129" s="48">
        <v>1.2</v>
      </c>
      <c r="C129" s="48">
        <v>12</v>
      </c>
      <c r="D129" s="48">
        <v>0.033428162530511896</v>
      </c>
      <c r="E129" s="48">
        <v>461.15253340204663</v>
      </c>
      <c r="F129" s="63" t="s">
        <v>732</v>
      </c>
      <c r="G129" s="63">
        <v>44</v>
      </c>
      <c r="H129" s="48">
        <v>380</v>
      </c>
      <c r="I129" s="49">
        <v>52.8</v>
      </c>
      <c r="J129" s="49">
        <v>456</v>
      </c>
      <c r="K129" s="64">
        <f t="shared" si="8"/>
        <v>0.0038706293456382194</v>
      </c>
      <c r="L129" s="49">
        <f t="shared" si="5"/>
        <v>0.025183050024792042</v>
      </c>
      <c r="M129" s="65">
        <f t="shared" si="6"/>
        <v>53.3966091307633</v>
      </c>
    </row>
    <row r="130" spans="1:13" ht="12.75">
      <c r="A130" s="63" t="s">
        <v>733</v>
      </c>
      <c r="B130" s="48">
        <v>2.25</v>
      </c>
      <c r="C130" s="48">
        <v>71</v>
      </c>
      <c r="D130" s="48">
        <v>0.37084367807286633</v>
      </c>
      <c r="E130" s="48">
        <v>5115.910917428955</v>
      </c>
      <c r="F130" s="63" t="s">
        <v>734</v>
      </c>
      <c r="G130" s="63">
        <v>8</v>
      </c>
      <c r="H130" s="48">
        <v>255</v>
      </c>
      <c r="I130" s="49">
        <v>18</v>
      </c>
      <c r="J130" s="49">
        <v>573.75</v>
      </c>
      <c r="K130" s="64">
        <f t="shared" si="8"/>
        <v>0.011634311468952668</v>
      </c>
      <c r="L130" s="49">
        <f t="shared" si="5"/>
        <v>0.0756950411841454</v>
      </c>
      <c r="M130" s="65">
        <f t="shared" si="6"/>
        <v>160.49916603698682</v>
      </c>
    </row>
    <row r="131" spans="1:13" ht="12.75">
      <c r="A131" s="63" t="s">
        <v>735</v>
      </c>
      <c r="B131" s="48">
        <v>2.8</v>
      </c>
      <c r="C131" s="48">
        <v>83</v>
      </c>
      <c r="D131" s="48">
        <v>0.5394934008396503</v>
      </c>
      <c r="E131" s="48">
        <v>7442.489497405252</v>
      </c>
      <c r="F131" s="63" t="s">
        <v>736</v>
      </c>
      <c r="G131" s="63">
        <v>58</v>
      </c>
      <c r="H131" s="48">
        <v>644</v>
      </c>
      <c r="I131" s="49">
        <v>162.4</v>
      </c>
      <c r="J131" s="49">
        <v>1803.2</v>
      </c>
      <c r="K131" s="64">
        <f t="shared" si="8"/>
        <v>0.04858791498245297</v>
      </c>
      <c r="L131" s="49">
        <f t="shared" si="5"/>
        <v>0.31612220761523224</v>
      </c>
      <c r="M131" s="65">
        <f t="shared" si="6"/>
        <v>670.2863211948829</v>
      </c>
    </row>
    <row r="132" spans="1:13" ht="12.75">
      <c r="A132" s="63" t="s">
        <v>737</v>
      </c>
      <c r="B132" s="48">
        <v>1.65</v>
      </c>
      <c r="C132" s="48">
        <v>76</v>
      </c>
      <c r="D132" s="48">
        <v>0.2911035820365411</v>
      </c>
      <c r="E132" s="48">
        <v>4015.8699783761563</v>
      </c>
      <c r="F132" s="63" t="s">
        <v>738</v>
      </c>
      <c r="G132" s="63">
        <v>4</v>
      </c>
      <c r="H132" s="48">
        <v>696</v>
      </c>
      <c r="I132" s="49">
        <v>6.6</v>
      </c>
      <c r="J132" s="49">
        <v>1148.4</v>
      </c>
      <c r="K132" s="64">
        <f t="shared" si="8"/>
        <v>0.0016730090921640288</v>
      </c>
      <c r="L132" s="49">
        <f aca="true" t="shared" si="9" ref="L132:L195">K132*100/$K$555</f>
        <v>0.010884915061003263</v>
      </c>
      <c r="M132" s="65">
        <f aca="true" t="shared" si="10" ref="M132:M195">K132*$M$557/100</f>
        <v>23.07971251940319</v>
      </c>
    </row>
    <row r="133" spans="1:13" ht="12.75">
      <c r="A133" s="63" t="s">
        <v>739</v>
      </c>
      <c r="B133" s="48">
        <v>2.25</v>
      </c>
      <c r="C133" s="48">
        <v>161</v>
      </c>
      <c r="D133" s="48">
        <v>0.8409272136581899</v>
      </c>
      <c r="E133" s="48">
        <v>11600.868418395237</v>
      </c>
      <c r="F133" s="63" t="s">
        <v>740</v>
      </c>
      <c r="G133" s="63">
        <v>654</v>
      </c>
      <c r="H133" s="48">
        <v>9677</v>
      </c>
      <c r="I133" s="49">
        <v>1471.5</v>
      </c>
      <c r="J133" s="49">
        <v>21773.25</v>
      </c>
      <c r="K133" s="64">
        <f t="shared" si="8"/>
        <v>0.05683232383305324</v>
      </c>
      <c r="L133" s="49">
        <f t="shared" si="9"/>
        <v>0.369761898210631</v>
      </c>
      <c r="M133" s="65">
        <f t="shared" si="10"/>
        <v>784.0206619438344</v>
      </c>
    </row>
    <row r="134" spans="1:13" ht="12.75">
      <c r="A134" s="63" t="s">
        <v>741</v>
      </c>
      <c r="B134" s="48">
        <v>1.65</v>
      </c>
      <c r="C134" s="48">
        <v>164</v>
      </c>
      <c r="D134" s="48">
        <v>0.6281708875525359</v>
      </c>
      <c r="E134" s="48">
        <v>8665.824690180125</v>
      </c>
      <c r="F134" s="63" t="s">
        <v>742</v>
      </c>
      <c r="G134" s="63">
        <v>466</v>
      </c>
      <c r="H134" s="48">
        <v>8263</v>
      </c>
      <c r="I134" s="49">
        <v>768.9</v>
      </c>
      <c r="J134" s="49">
        <v>13633.95</v>
      </c>
      <c r="K134" s="64">
        <f t="shared" si="8"/>
        <v>0.035426314123137084</v>
      </c>
      <c r="L134" s="49">
        <f t="shared" si="9"/>
        <v>0.23049033143984873</v>
      </c>
      <c r="M134" s="65">
        <f t="shared" si="10"/>
        <v>488.7176940123367</v>
      </c>
    </row>
    <row r="135" spans="1:13" ht="12.75">
      <c r="A135" s="63" t="s">
        <v>743</v>
      </c>
      <c r="B135" s="48">
        <v>2.25</v>
      </c>
      <c r="C135" s="48">
        <v>361</v>
      </c>
      <c r="D135" s="48">
        <v>1.8855572927366866</v>
      </c>
      <c r="E135" s="48">
        <v>26011.885087209193</v>
      </c>
      <c r="F135" s="63" t="s">
        <v>744</v>
      </c>
      <c r="G135" s="63">
        <v>114</v>
      </c>
      <c r="H135" s="48">
        <v>21895</v>
      </c>
      <c r="I135" s="49">
        <v>256.5</v>
      </c>
      <c r="J135" s="49">
        <v>49263.75</v>
      </c>
      <c r="K135" s="64">
        <f t="shared" si="8"/>
        <v>0.009817471174787956</v>
      </c>
      <c r="L135" s="49">
        <f t="shared" si="9"/>
        <v>0.06387433299193188</v>
      </c>
      <c r="M135" s="65">
        <f t="shared" si="10"/>
        <v>135.43525462168753</v>
      </c>
    </row>
    <row r="136" spans="1:13" ht="12.75">
      <c r="A136" s="63" t="s">
        <v>745</v>
      </c>
      <c r="B136" s="48">
        <v>2.8</v>
      </c>
      <c r="C136" s="48">
        <v>151</v>
      </c>
      <c r="D136" s="48">
        <v>0.9814879942986408</v>
      </c>
      <c r="E136" s="48">
        <v>13539.950772387867</v>
      </c>
      <c r="F136" s="63" t="s">
        <v>746</v>
      </c>
      <c r="G136" s="63">
        <v>4</v>
      </c>
      <c r="H136" s="48">
        <v>8919</v>
      </c>
      <c r="I136" s="49">
        <v>11.2</v>
      </c>
      <c r="J136" s="49">
        <v>24973.2</v>
      </c>
      <c r="K136" s="64">
        <f t="shared" si="8"/>
        <v>0.00044017849279006196</v>
      </c>
      <c r="L136" s="49">
        <f t="shared" si="9"/>
        <v>0.0028638849173872284</v>
      </c>
      <c r="M136" s="65">
        <f t="shared" si="10"/>
        <v>6.072407566941525</v>
      </c>
    </row>
    <row r="137" spans="1:13" ht="12.75">
      <c r="A137" s="63" t="s">
        <v>747</v>
      </c>
      <c r="B137" s="48">
        <v>1.65</v>
      </c>
      <c r="C137" s="48">
        <v>357</v>
      </c>
      <c r="D137" s="48">
        <v>1.367420773513752</v>
      </c>
      <c r="E137" s="48">
        <v>18864.020819477468</v>
      </c>
      <c r="F137" s="63" t="s">
        <v>748</v>
      </c>
      <c r="G137" s="63">
        <v>31</v>
      </c>
      <c r="H137" s="48">
        <v>22087</v>
      </c>
      <c r="I137" s="49">
        <v>51.15</v>
      </c>
      <c r="J137" s="49">
        <v>36443.55</v>
      </c>
      <c r="K137" s="64">
        <f t="shared" si="8"/>
        <v>0.0019192304966236385</v>
      </c>
      <c r="L137" s="49">
        <f t="shared" si="9"/>
        <v>0.012486878305732007</v>
      </c>
      <c r="M137" s="65">
        <f t="shared" si="10"/>
        <v>26.47641804698698</v>
      </c>
    </row>
    <row r="138" spans="1:13" ht="12.75">
      <c r="A138" s="63" t="s">
        <v>749</v>
      </c>
      <c r="B138" s="48">
        <v>1.65</v>
      </c>
      <c r="C138" s="48">
        <v>953</v>
      </c>
      <c r="D138" s="48">
        <v>3.6502857063266263</v>
      </c>
      <c r="E138" s="48">
        <v>50356.8959130589</v>
      </c>
      <c r="F138" s="63" t="s">
        <v>750</v>
      </c>
      <c r="G138" s="63">
        <v>26</v>
      </c>
      <c r="H138" s="48">
        <v>54816</v>
      </c>
      <c r="I138" s="49">
        <v>42.9</v>
      </c>
      <c r="J138" s="49">
        <v>90446.4</v>
      </c>
      <c r="K138" s="64">
        <f t="shared" si="8"/>
        <v>0.0017313818659605278</v>
      </c>
      <c r="L138" s="49">
        <f t="shared" si="9"/>
        <v>0.011264699419394395</v>
      </c>
      <c r="M138" s="65">
        <f t="shared" si="10"/>
        <v>23.88498419694125</v>
      </c>
    </row>
    <row r="139" spans="1:13" ht="12.75">
      <c r="A139" s="63" t="s">
        <v>751</v>
      </c>
      <c r="B139" s="48">
        <v>1.65</v>
      </c>
      <c r="C139" s="48">
        <v>14</v>
      </c>
      <c r="D139" s="48">
        <v>0.05362434405936283</v>
      </c>
      <c r="E139" s="48">
        <v>739.7655223324499</v>
      </c>
      <c r="F139" s="63" t="s">
        <v>752</v>
      </c>
      <c r="G139" s="63">
        <v>4</v>
      </c>
      <c r="H139" s="48">
        <v>947</v>
      </c>
      <c r="I139" s="49">
        <v>6.6</v>
      </c>
      <c r="J139" s="49">
        <v>1562.55</v>
      </c>
      <c r="K139" s="64">
        <f t="shared" si="8"/>
        <v>0.0002265019812433488</v>
      </c>
      <c r="L139" s="49">
        <f t="shared" si="9"/>
        <v>0.0014736649301730646</v>
      </c>
      <c r="M139" s="65">
        <f t="shared" si="10"/>
        <v>3.1246695769058075</v>
      </c>
    </row>
    <row r="140" spans="1:13" ht="12.75">
      <c r="A140" s="63" t="s">
        <v>753</v>
      </c>
      <c r="B140" s="48">
        <v>2.25</v>
      </c>
      <c r="C140" s="48">
        <v>280</v>
      </c>
      <c r="D140" s="48">
        <v>1.4624821107098953</v>
      </c>
      <c r="E140" s="48">
        <v>20175.42333633954</v>
      </c>
      <c r="F140" s="63" t="s">
        <v>754</v>
      </c>
      <c r="G140" s="63">
        <v>216</v>
      </c>
      <c r="H140" s="48">
        <v>16471</v>
      </c>
      <c r="I140" s="49">
        <v>486</v>
      </c>
      <c r="J140" s="49">
        <v>37059.75</v>
      </c>
      <c r="K140" s="64">
        <f t="shared" si="8"/>
        <v>0.01917892877866173</v>
      </c>
      <c r="L140" s="49">
        <f t="shared" si="9"/>
        <v>0.12478175503919865</v>
      </c>
      <c r="M140" s="65">
        <f t="shared" si="10"/>
        <v>264.57965154813553</v>
      </c>
    </row>
    <row r="141" spans="1:13" ht="12.75">
      <c r="A141" s="63" t="s">
        <v>755</v>
      </c>
      <c r="B141" s="48">
        <v>1</v>
      </c>
      <c r="C141" s="48">
        <v>503</v>
      </c>
      <c r="D141" s="48">
        <v>1.1676642883921864</v>
      </c>
      <c r="E141" s="48">
        <v>16108.314187585382</v>
      </c>
      <c r="F141" s="63" t="s">
        <v>756</v>
      </c>
      <c r="G141" s="63">
        <v>8</v>
      </c>
      <c r="H141" s="48">
        <v>24167</v>
      </c>
      <c r="I141" s="49">
        <v>8</v>
      </c>
      <c r="J141" s="49">
        <v>24167</v>
      </c>
      <c r="K141" s="64">
        <f t="shared" si="8"/>
        <v>0.0003865318122703476</v>
      </c>
      <c r="L141" s="49">
        <f t="shared" si="9"/>
        <v>0.0025148494199133046</v>
      </c>
      <c r="M141" s="65">
        <f t="shared" si="10"/>
        <v>5.332333905767495</v>
      </c>
    </row>
    <row r="142" spans="1:13" ht="12.75">
      <c r="A142" s="63" t="s">
        <v>757</v>
      </c>
      <c r="B142" s="48">
        <v>1</v>
      </c>
      <c r="C142" s="48">
        <v>450</v>
      </c>
      <c r="D142" s="48">
        <v>1.0446300790784968</v>
      </c>
      <c r="E142" s="48">
        <v>14411.016668813958</v>
      </c>
      <c r="F142" s="63" t="s">
        <v>758</v>
      </c>
      <c r="G142" s="63">
        <v>5</v>
      </c>
      <c r="H142" s="48">
        <v>22101</v>
      </c>
      <c r="I142" s="49">
        <v>5</v>
      </c>
      <c r="J142" s="49">
        <v>22101</v>
      </c>
      <c r="K142" s="64">
        <f t="shared" si="8"/>
        <v>0.00023633095314205165</v>
      </c>
      <c r="L142" s="49">
        <f t="shared" si="9"/>
        <v>0.0015376140890601695</v>
      </c>
      <c r="M142" s="65">
        <f t="shared" si="10"/>
        <v>3.2602634878091394</v>
      </c>
    </row>
    <row r="143" spans="1:13" ht="12.75">
      <c r="A143" s="63" t="s">
        <v>759</v>
      </c>
      <c r="B143" s="48">
        <v>2.25</v>
      </c>
      <c r="C143" s="48">
        <v>67</v>
      </c>
      <c r="D143" s="48">
        <v>0.3499510764912964</v>
      </c>
      <c r="E143" s="48">
        <v>4827.690584052676</v>
      </c>
      <c r="F143" s="63" t="s">
        <v>760</v>
      </c>
      <c r="G143" s="63">
        <v>348</v>
      </c>
      <c r="H143" s="48">
        <v>5302</v>
      </c>
      <c r="I143" s="49">
        <v>783</v>
      </c>
      <c r="J143" s="49">
        <v>11929.5</v>
      </c>
      <c r="K143" s="64">
        <f t="shared" si="8"/>
        <v>0.022969252097127718</v>
      </c>
      <c r="L143" s="49">
        <f t="shared" si="9"/>
        <v>0.14944231879135145</v>
      </c>
      <c r="M143" s="65">
        <f t="shared" si="10"/>
        <v>316.8684125330689</v>
      </c>
    </row>
    <row r="144" spans="1:13" ht="12.75">
      <c r="A144" s="63" t="s">
        <v>761</v>
      </c>
      <c r="B144" s="48">
        <v>1.65</v>
      </c>
      <c r="C144" s="48">
        <v>18</v>
      </c>
      <c r="D144" s="48">
        <v>0.06894558521918079</v>
      </c>
      <c r="E144" s="48">
        <v>951.1271001417213</v>
      </c>
      <c r="F144" s="63" t="s">
        <v>762</v>
      </c>
      <c r="G144" s="63">
        <v>240</v>
      </c>
      <c r="H144" s="48">
        <v>1738</v>
      </c>
      <c r="I144" s="49">
        <v>396</v>
      </c>
      <c r="J144" s="49">
        <v>2867.7</v>
      </c>
      <c r="K144" s="64">
        <f t="shared" si="8"/>
        <v>0.009520679201728072</v>
      </c>
      <c r="L144" s="49">
        <f t="shared" si="9"/>
        <v>0.061943348018403906</v>
      </c>
      <c r="M144" s="65">
        <f t="shared" si="10"/>
        <v>131.34091141197533</v>
      </c>
    </row>
    <row r="145" spans="1:13" ht="12.75">
      <c r="A145" s="63" t="s">
        <v>763</v>
      </c>
      <c r="B145" s="48">
        <v>2.25</v>
      </c>
      <c r="C145" s="48">
        <v>194</v>
      </c>
      <c r="D145" s="48">
        <v>1.0132911767061419</v>
      </c>
      <c r="E145" s="48">
        <v>13978.68616874954</v>
      </c>
      <c r="F145" s="63" t="s">
        <v>764</v>
      </c>
      <c r="G145" s="63">
        <v>126</v>
      </c>
      <c r="H145" s="48">
        <v>14686</v>
      </c>
      <c r="I145" s="49">
        <v>283.5</v>
      </c>
      <c r="J145" s="49">
        <v>33043.5</v>
      </c>
      <c r="K145" s="64">
        <f t="shared" si="8"/>
        <v>0.008693632593284345</v>
      </c>
      <c r="L145" s="49">
        <f t="shared" si="9"/>
        <v>0.0565624256273867</v>
      </c>
      <c r="M145" s="65">
        <f t="shared" si="10"/>
        <v>119.93153052311332</v>
      </c>
    </row>
    <row r="146" spans="1:13" ht="12.75">
      <c r="A146" s="63" t="s">
        <v>765</v>
      </c>
      <c r="B146" s="48">
        <v>1.65</v>
      </c>
      <c r="C146" s="48">
        <v>61</v>
      </c>
      <c r="D146" s="48">
        <v>0.23364892768722376</v>
      </c>
      <c r="E146" s="48">
        <v>3223.2640615913883</v>
      </c>
      <c r="F146" s="63" t="s">
        <v>766</v>
      </c>
      <c r="G146" s="63">
        <v>117</v>
      </c>
      <c r="H146" s="48">
        <v>3976</v>
      </c>
      <c r="I146" s="49">
        <v>193.05</v>
      </c>
      <c r="J146" s="49">
        <v>6560.4</v>
      </c>
      <c r="K146" s="64">
        <f t="shared" si="8"/>
        <v>0.00687548403908581</v>
      </c>
      <c r="L146" s="49">
        <f t="shared" si="9"/>
        <v>0.044733205646795816</v>
      </c>
      <c r="M146" s="65">
        <f t="shared" si="10"/>
        <v>94.84957122892165</v>
      </c>
    </row>
    <row r="147" spans="1:13" ht="12.75">
      <c r="A147" s="63" t="s">
        <v>767</v>
      </c>
      <c r="B147" s="48">
        <v>1</v>
      </c>
      <c r="C147" s="48">
        <v>1010</v>
      </c>
      <c r="D147" s="48">
        <v>2.3446141774872924</v>
      </c>
      <c r="E147" s="48">
        <v>32344.72630111577</v>
      </c>
      <c r="F147" s="63" t="s">
        <v>768</v>
      </c>
      <c r="G147" s="63">
        <v>4</v>
      </c>
      <c r="H147" s="48">
        <v>54720</v>
      </c>
      <c r="I147" s="49">
        <v>4</v>
      </c>
      <c r="J147" s="49">
        <v>54720</v>
      </c>
      <c r="K147" s="64">
        <f t="shared" si="8"/>
        <v>0.00017138992525491902</v>
      </c>
      <c r="L147" s="49">
        <f t="shared" si="9"/>
        <v>0.001115095421447108</v>
      </c>
      <c r="M147" s="65">
        <f t="shared" si="10"/>
        <v>2.364380577566942</v>
      </c>
    </row>
    <row r="148" spans="1:13" ht="12.75">
      <c r="A148" s="63" t="s">
        <v>769</v>
      </c>
      <c r="B148" s="48">
        <v>1.2</v>
      </c>
      <c r="C148" s="48">
        <v>305</v>
      </c>
      <c r="D148" s="48">
        <v>0.8496324643171773</v>
      </c>
      <c r="E148" s="48">
        <v>11720.960223968686</v>
      </c>
      <c r="F148" s="63" t="s">
        <v>770</v>
      </c>
      <c r="G148" s="63">
        <v>26</v>
      </c>
      <c r="H148" s="48">
        <v>22925</v>
      </c>
      <c r="I148" s="49">
        <v>31.2</v>
      </c>
      <c r="J148" s="49">
        <v>27510</v>
      </c>
      <c r="K148" s="64">
        <f t="shared" si="8"/>
        <v>0.0009635962517882926</v>
      </c>
      <c r="L148" s="49">
        <f t="shared" si="9"/>
        <v>0.006269340317959447</v>
      </c>
      <c r="M148" s="65">
        <f t="shared" si="10"/>
        <v>13.293128280182586</v>
      </c>
    </row>
    <row r="149" spans="1:13" ht="12.75">
      <c r="A149" s="63" t="s">
        <v>771</v>
      </c>
      <c r="B149" s="48">
        <v>2.25</v>
      </c>
      <c r="C149" s="48">
        <v>22</v>
      </c>
      <c r="D149" s="48">
        <v>0.11490930869863464</v>
      </c>
      <c r="E149" s="48">
        <v>1585.2118335695354</v>
      </c>
      <c r="F149" s="63" t="s">
        <v>772</v>
      </c>
      <c r="G149" s="63">
        <v>243</v>
      </c>
      <c r="H149" s="48">
        <v>1127</v>
      </c>
      <c r="I149" s="49">
        <v>546.75</v>
      </c>
      <c r="J149" s="49">
        <v>2535.75</v>
      </c>
      <c r="K149" s="64">
        <f t="shared" si="8"/>
        <v>0.024776363809909687</v>
      </c>
      <c r="L149" s="49">
        <f t="shared" si="9"/>
        <v>0.16119973098445103</v>
      </c>
      <c r="M149" s="65">
        <f t="shared" si="10"/>
        <v>341.7981149577614</v>
      </c>
    </row>
    <row r="150" spans="1:13" ht="12.75">
      <c r="A150" s="63" t="s">
        <v>773</v>
      </c>
      <c r="B150" s="48">
        <v>1.65</v>
      </c>
      <c r="C150" s="48">
        <v>7</v>
      </c>
      <c r="D150" s="48">
        <v>0.026812172029681416</v>
      </c>
      <c r="E150" s="48">
        <v>369.88276116622495</v>
      </c>
      <c r="F150" s="63" t="s">
        <v>774</v>
      </c>
      <c r="G150" s="63">
        <v>64</v>
      </c>
      <c r="H150" s="48">
        <v>277</v>
      </c>
      <c r="I150" s="49">
        <v>105.6</v>
      </c>
      <c r="J150" s="49">
        <v>457.05</v>
      </c>
      <c r="K150" s="64">
        <f t="shared" si="8"/>
        <v>0.006194870071839749</v>
      </c>
      <c r="L150" s="49">
        <f t="shared" si="9"/>
        <v>0.04030500184473335</v>
      </c>
      <c r="M150" s="65">
        <f t="shared" si="10"/>
        <v>85.46027694815304</v>
      </c>
    </row>
    <row r="151" spans="1:13" ht="12.75">
      <c r="A151" s="63" t="s">
        <v>775</v>
      </c>
      <c r="B151" s="48">
        <v>2.25</v>
      </c>
      <c r="C151" s="48">
        <v>39</v>
      </c>
      <c r="D151" s="48">
        <v>0.20370286542030686</v>
      </c>
      <c r="E151" s="48">
        <v>2810.1482504187215</v>
      </c>
      <c r="F151" s="63" t="s">
        <v>776</v>
      </c>
      <c r="G151" s="63">
        <v>44</v>
      </c>
      <c r="H151" s="48">
        <v>1731</v>
      </c>
      <c r="I151" s="49">
        <v>99</v>
      </c>
      <c r="J151" s="49">
        <v>3894.75</v>
      </c>
      <c r="K151" s="64">
        <f t="shared" si="8"/>
        <v>0.005177889126801561</v>
      </c>
      <c r="L151" s="49">
        <f t="shared" si="9"/>
        <v>0.03368833056826059</v>
      </c>
      <c r="M151" s="65">
        <f t="shared" si="10"/>
        <v>71.43068920763938</v>
      </c>
    </row>
    <row r="152" spans="1:13" ht="12.75">
      <c r="A152" s="63" t="s">
        <v>777</v>
      </c>
      <c r="B152" s="48">
        <v>1.65</v>
      </c>
      <c r="C152" s="48">
        <v>47</v>
      </c>
      <c r="D152" s="48">
        <v>0.18002458362786095</v>
      </c>
      <c r="E152" s="48">
        <v>2483.4985392589388</v>
      </c>
      <c r="F152" s="63" t="s">
        <v>778</v>
      </c>
      <c r="G152" s="63">
        <v>66</v>
      </c>
      <c r="H152" s="48">
        <v>2983</v>
      </c>
      <c r="I152" s="49">
        <v>108.9</v>
      </c>
      <c r="J152" s="49">
        <v>4921.95</v>
      </c>
      <c r="K152" s="64">
        <f t="shared" si="8"/>
        <v>0.0039831118067176745</v>
      </c>
      <c r="L152" s="49">
        <f t="shared" si="9"/>
        <v>0.0259148822906399</v>
      </c>
      <c r="M152" s="65">
        <f t="shared" si="10"/>
        <v>54.94834180056654</v>
      </c>
    </row>
    <row r="153" spans="1:13" ht="12.75">
      <c r="A153" s="63" t="s">
        <v>779</v>
      </c>
      <c r="B153" s="48">
        <v>1.65</v>
      </c>
      <c r="C153" s="48">
        <v>233</v>
      </c>
      <c r="D153" s="48">
        <v>0.8924622975593957</v>
      </c>
      <c r="E153" s="48">
        <v>12311.811907390058</v>
      </c>
      <c r="F153" s="63" t="s">
        <v>780</v>
      </c>
      <c r="G153" s="63">
        <v>377</v>
      </c>
      <c r="H153" s="48">
        <v>13859</v>
      </c>
      <c r="I153" s="49">
        <v>622.05</v>
      </c>
      <c r="J153" s="49">
        <v>22867.35</v>
      </c>
      <c r="K153" s="64">
        <f t="shared" si="8"/>
        <v>0.024277241228075053</v>
      </c>
      <c r="L153" s="49">
        <f t="shared" si="9"/>
        <v>0.15795234462310667</v>
      </c>
      <c r="M153" s="65">
        <f t="shared" si="10"/>
        <v>334.91255423090064</v>
      </c>
    </row>
    <row r="154" spans="1:13" ht="12.75">
      <c r="A154" s="63" t="s">
        <v>781</v>
      </c>
      <c r="B154" s="48">
        <v>2.25</v>
      </c>
      <c r="C154" s="48">
        <v>71</v>
      </c>
      <c r="D154" s="48">
        <v>0.37084367807286633</v>
      </c>
      <c r="E154" s="48">
        <v>5115.910917428955</v>
      </c>
      <c r="F154" s="63" t="s">
        <v>782</v>
      </c>
      <c r="G154" s="63">
        <v>54</v>
      </c>
      <c r="H154" s="48">
        <v>255</v>
      </c>
      <c r="I154" s="49">
        <v>121.5</v>
      </c>
      <c r="J154" s="49">
        <v>573.75</v>
      </c>
      <c r="K154" s="64">
        <f t="shared" si="8"/>
        <v>0.07853160241543052</v>
      </c>
      <c r="L154" s="49">
        <f t="shared" si="9"/>
        <v>0.5109415279929815</v>
      </c>
      <c r="M154" s="65">
        <f t="shared" si="10"/>
        <v>1083.3693707496611</v>
      </c>
    </row>
    <row r="155" spans="1:13" ht="12.75">
      <c r="A155" s="63" t="s">
        <v>783</v>
      </c>
      <c r="B155" s="48">
        <v>1.65</v>
      </c>
      <c r="C155" s="48">
        <v>76</v>
      </c>
      <c r="D155" s="48">
        <v>0.2911035820365411</v>
      </c>
      <c r="E155" s="48">
        <v>4015.8699783761563</v>
      </c>
      <c r="F155" s="63" t="s">
        <v>784</v>
      </c>
      <c r="G155" s="63">
        <v>5</v>
      </c>
      <c r="H155" s="48">
        <v>696</v>
      </c>
      <c r="I155" s="49">
        <v>8.25</v>
      </c>
      <c r="J155" s="49">
        <v>1148.4</v>
      </c>
      <c r="K155" s="64">
        <f t="shared" si="8"/>
        <v>0.0020912613652050364</v>
      </c>
      <c r="L155" s="49">
        <f t="shared" si="9"/>
        <v>0.013606143826254078</v>
      </c>
      <c r="M155" s="65">
        <f t="shared" si="10"/>
        <v>28.849640649254</v>
      </c>
    </row>
    <row r="156" spans="1:13" ht="12.75">
      <c r="A156" s="66" t="s">
        <v>785</v>
      </c>
      <c r="F156" s="63"/>
      <c r="G156" s="66">
        <f>SUM(G28:G155)</f>
        <v>27799</v>
      </c>
      <c r="I156" s="66">
        <f>SUM(I28:I155)</f>
        <v>59330.04999999999</v>
      </c>
      <c r="J156" s="49"/>
      <c r="K156" s="70">
        <f>SUM(K28:K155)</f>
        <v>2.614323644237784</v>
      </c>
      <c r="L156" s="71">
        <f t="shared" si="9"/>
        <v>17.0092864066221</v>
      </c>
      <c r="M156" s="72">
        <f t="shared" si="10"/>
        <v>36065.457399062834</v>
      </c>
    </row>
    <row r="157" spans="1:13" ht="12.75">
      <c r="A157" s="63" t="s">
        <v>786</v>
      </c>
      <c r="B157" s="48">
        <v>2.25</v>
      </c>
      <c r="C157" s="48">
        <v>161</v>
      </c>
      <c r="D157" s="48">
        <v>0.8409272136581899</v>
      </c>
      <c r="E157" s="48">
        <v>11600.868418395237</v>
      </c>
      <c r="F157" s="63" t="s">
        <v>787</v>
      </c>
      <c r="G157" s="63">
        <v>11</v>
      </c>
      <c r="H157" s="48">
        <v>9677</v>
      </c>
      <c r="I157" s="49">
        <v>24.75</v>
      </c>
      <c r="J157" s="49">
        <v>21773.25</v>
      </c>
      <c r="K157" s="64">
        <f aca="true" t="shared" si="11" ref="K157:K188">D157*I157/J157</f>
        <v>0.0009558953549901921</v>
      </c>
      <c r="L157" s="49">
        <f t="shared" si="9"/>
        <v>0.006219236820056485</v>
      </c>
      <c r="M157" s="65">
        <f t="shared" si="10"/>
        <v>13.186891867556847</v>
      </c>
    </row>
    <row r="158" spans="1:13" ht="12.75">
      <c r="A158" s="63" t="s">
        <v>788</v>
      </c>
      <c r="B158" s="48">
        <v>1.65</v>
      </c>
      <c r="C158" s="48">
        <v>164</v>
      </c>
      <c r="D158" s="48">
        <v>0.6281708875525359</v>
      </c>
      <c r="E158" s="48">
        <v>8665.824690180125</v>
      </c>
      <c r="F158" s="63" t="s">
        <v>789</v>
      </c>
      <c r="G158" s="63">
        <v>3</v>
      </c>
      <c r="H158" s="48">
        <v>8263</v>
      </c>
      <c r="I158" s="49">
        <v>4.95</v>
      </c>
      <c r="J158" s="49">
        <v>13633.95</v>
      </c>
      <c r="K158" s="64">
        <f t="shared" si="11"/>
        <v>0.00022806639993435893</v>
      </c>
      <c r="L158" s="49">
        <f t="shared" si="9"/>
        <v>0.0014838433354496699</v>
      </c>
      <c r="M158" s="65">
        <f t="shared" si="10"/>
        <v>3.14625124900646</v>
      </c>
    </row>
    <row r="159" spans="1:13" ht="12.75">
      <c r="A159" s="63" t="s">
        <v>790</v>
      </c>
      <c r="B159" s="48">
        <v>2.8</v>
      </c>
      <c r="C159" s="48">
        <v>66</v>
      </c>
      <c r="D159" s="48">
        <v>0.42899475247490265</v>
      </c>
      <c r="E159" s="48">
        <v>5918.124178659599</v>
      </c>
      <c r="F159" s="63" t="s">
        <v>791</v>
      </c>
      <c r="G159" s="63">
        <v>93</v>
      </c>
      <c r="H159" s="48">
        <v>4099</v>
      </c>
      <c r="I159" s="49">
        <v>260.4</v>
      </c>
      <c r="J159" s="49">
        <v>11477.2</v>
      </c>
      <c r="K159" s="64">
        <f t="shared" si="11"/>
        <v>0.009733230539196376</v>
      </c>
      <c r="L159" s="49">
        <f t="shared" si="9"/>
        <v>0.06332624740925688</v>
      </c>
      <c r="M159" s="65">
        <f t="shared" si="10"/>
        <v>134.27312725429195</v>
      </c>
    </row>
    <row r="160" spans="1:13" ht="12.75">
      <c r="A160" s="63" t="s">
        <v>792</v>
      </c>
      <c r="B160" s="48">
        <v>2.8</v>
      </c>
      <c r="C160" s="48">
        <v>240</v>
      </c>
      <c r="D160" s="48">
        <v>1.559980918090555</v>
      </c>
      <c r="E160" s="48">
        <v>21520.45155876218</v>
      </c>
      <c r="F160" s="63" t="s">
        <v>793</v>
      </c>
      <c r="G160" s="63">
        <v>1084</v>
      </c>
      <c r="H160" s="48">
        <v>15364</v>
      </c>
      <c r="I160" s="49">
        <v>3035.2</v>
      </c>
      <c r="J160" s="49">
        <v>43019.2</v>
      </c>
      <c r="K160" s="64">
        <f t="shared" si="11"/>
        <v>0.11006374090146846</v>
      </c>
      <c r="L160" s="49">
        <f t="shared" si="9"/>
        <v>0.7160956127614962</v>
      </c>
      <c r="M160" s="65">
        <f t="shared" si="10"/>
        <v>1518.365626770255</v>
      </c>
    </row>
    <row r="161" spans="1:13" ht="12.75">
      <c r="A161" s="63" t="s">
        <v>794</v>
      </c>
      <c r="B161" s="48">
        <v>2.8</v>
      </c>
      <c r="C161" s="48">
        <v>23</v>
      </c>
      <c r="D161" s="48">
        <v>0.1494981713170115</v>
      </c>
      <c r="E161" s="48">
        <v>2062.3766077147084</v>
      </c>
      <c r="F161" s="63" t="s">
        <v>795</v>
      </c>
      <c r="G161" s="63">
        <v>138</v>
      </c>
      <c r="H161" s="48">
        <v>978</v>
      </c>
      <c r="I161" s="49">
        <v>386.4</v>
      </c>
      <c r="J161" s="49">
        <v>2738.4</v>
      </c>
      <c r="K161" s="64">
        <f t="shared" si="11"/>
        <v>0.021094833989516962</v>
      </c>
      <c r="L161" s="49">
        <f t="shared" si="9"/>
        <v>0.13724699840384624</v>
      </c>
      <c r="M161" s="65">
        <f t="shared" si="10"/>
        <v>291.01019618060303</v>
      </c>
    </row>
    <row r="162" spans="1:13" ht="12.75">
      <c r="A162" s="63" t="s">
        <v>796</v>
      </c>
      <c r="B162" s="48">
        <v>2.25</v>
      </c>
      <c r="C162" s="48">
        <v>361</v>
      </c>
      <c r="D162" s="48">
        <v>1.8855572927366866</v>
      </c>
      <c r="E162" s="48">
        <v>26011.885087209193</v>
      </c>
      <c r="F162" s="63" t="s">
        <v>797</v>
      </c>
      <c r="G162" s="63">
        <v>16</v>
      </c>
      <c r="H162" s="48">
        <v>21895</v>
      </c>
      <c r="I162" s="49">
        <v>36</v>
      </c>
      <c r="J162" s="49">
        <v>49263.75</v>
      </c>
      <c r="K162" s="64">
        <f t="shared" si="11"/>
        <v>0.0013778906911983094</v>
      </c>
      <c r="L162" s="49">
        <f t="shared" si="9"/>
        <v>0.008964818665534295</v>
      </c>
      <c r="M162" s="65">
        <f t="shared" si="10"/>
        <v>19.008456789008775</v>
      </c>
    </row>
    <row r="163" spans="1:13" ht="12.75">
      <c r="A163" s="63" t="s">
        <v>798</v>
      </c>
      <c r="B163" s="48">
        <v>2.8</v>
      </c>
      <c r="C163" s="48">
        <v>151</v>
      </c>
      <c r="D163" s="48">
        <v>0.9814879942986408</v>
      </c>
      <c r="E163" s="48">
        <v>13539.950772387867</v>
      </c>
      <c r="F163" s="63" t="s">
        <v>799</v>
      </c>
      <c r="G163" s="63">
        <v>793</v>
      </c>
      <c r="H163" s="48">
        <v>8919</v>
      </c>
      <c r="I163" s="49">
        <v>2220.4</v>
      </c>
      <c r="J163" s="49">
        <v>24973.2</v>
      </c>
      <c r="K163" s="64">
        <f t="shared" si="11"/>
        <v>0.08726538619562979</v>
      </c>
      <c r="L163" s="49">
        <f t="shared" si="9"/>
        <v>0.567765184872018</v>
      </c>
      <c r="M163" s="65">
        <f t="shared" si="10"/>
        <v>1203.8548001461575</v>
      </c>
    </row>
    <row r="164" spans="1:13" ht="12.75">
      <c r="A164" s="63" t="s">
        <v>800</v>
      </c>
      <c r="B164" s="48">
        <v>2.8</v>
      </c>
      <c r="C164" s="48">
        <v>96</v>
      </c>
      <c r="D164" s="48">
        <v>0.623992367236222</v>
      </c>
      <c r="E164" s="48">
        <v>8608.18062350487</v>
      </c>
      <c r="F164" s="63" t="s">
        <v>801</v>
      </c>
      <c r="G164" s="63">
        <v>384</v>
      </c>
      <c r="H164" s="48">
        <v>3850</v>
      </c>
      <c r="I164" s="49">
        <v>1075.2</v>
      </c>
      <c r="J164" s="49">
        <v>10780</v>
      </c>
      <c r="K164" s="64">
        <f t="shared" si="11"/>
        <v>0.06223716078408033</v>
      </c>
      <c r="L164" s="49">
        <f t="shared" si="9"/>
        <v>0.4049267944482264</v>
      </c>
      <c r="M164" s="65">
        <f t="shared" si="10"/>
        <v>858.5821712794469</v>
      </c>
    </row>
    <row r="165" spans="1:13" ht="12.75">
      <c r="A165" s="63" t="s">
        <v>802</v>
      </c>
      <c r="B165" s="48">
        <v>1.65</v>
      </c>
      <c r="C165" s="48">
        <v>357</v>
      </c>
      <c r="D165" s="48">
        <v>1.367420773513752</v>
      </c>
      <c r="E165" s="48">
        <v>18864.020819477468</v>
      </c>
      <c r="F165" s="63" t="s">
        <v>803</v>
      </c>
      <c r="G165" s="63">
        <v>336</v>
      </c>
      <c r="H165" s="48">
        <v>22087</v>
      </c>
      <c r="I165" s="49">
        <v>554.4</v>
      </c>
      <c r="J165" s="49">
        <v>36443.55</v>
      </c>
      <c r="K165" s="64">
        <f t="shared" si="11"/>
        <v>0.02080198215695299</v>
      </c>
      <c r="L165" s="49">
        <f t="shared" si="9"/>
        <v>0.13534164873309532</v>
      </c>
      <c r="M165" s="65">
        <f t="shared" si="10"/>
        <v>286.9702085092783</v>
      </c>
    </row>
    <row r="166" spans="1:13" ht="12.75">
      <c r="A166" s="63" t="s">
        <v>804</v>
      </c>
      <c r="B166" s="48">
        <v>1.65</v>
      </c>
      <c r="C166" s="48">
        <v>953</v>
      </c>
      <c r="D166" s="48">
        <v>3.6502857063266263</v>
      </c>
      <c r="E166" s="48">
        <v>50356.8959130589</v>
      </c>
      <c r="F166" s="63" t="s">
        <v>805</v>
      </c>
      <c r="G166" s="63">
        <v>615</v>
      </c>
      <c r="H166" s="48">
        <v>54816</v>
      </c>
      <c r="I166" s="49">
        <v>1014.75</v>
      </c>
      <c r="J166" s="49">
        <v>90446.4</v>
      </c>
      <c r="K166" s="64">
        <f t="shared" si="11"/>
        <v>0.040953840290989404</v>
      </c>
      <c r="L166" s="49">
        <f t="shared" si="9"/>
        <v>0.2664534670356751</v>
      </c>
      <c r="M166" s="65">
        <f t="shared" si="10"/>
        <v>564.9717415814948</v>
      </c>
    </row>
    <row r="167" spans="1:13" ht="12.75">
      <c r="A167" s="63" t="s">
        <v>806</v>
      </c>
      <c r="B167" s="48">
        <v>1</v>
      </c>
      <c r="C167" s="48">
        <v>450</v>
      </c>
      <c r="D167" s="48">
        <v>1.0446300790784968</v>
      </c>
      <c r="E167" s="48">
        <v>14411.016668813958</v>
      </c>
      <c r="F167" s="63" t="s">
        <v>807</v>
      </c>
      <c r="G167" s="63">
        <v>1</v>
      </c>
      <c r="H167" s="48">
        <v>22101</v>
      </c>
      <c r="I167" s="49">
        <v>1</v>
      </c>
      <c r="J167" s="49">
        <v>22101</v>
      </c>
      <c r="K167" s="64">
        <f t="shared" si="11"/>
        <v>4.726619062841033E-05</v>
      </c>
      <c r="L167" s="49">
        <f t="shared" si="9"/>
        <v>0.0003075228178120339</v>
      </c>
      <c r="M167" s="65">
        <f t="shared" si="10"/>
        <v>0.6520526975618278</v>
      </c>
    </row>
    <row r="168" spans="1:13" ht="12.75">
      <c r="A168" s="63" t="s">
        <v>808</v>
      </c>
      <c r="B168" s="48">
        <v>2.25</v>
      </c>
      <c r="C168" s="48">
        <v>67</v>
      </c>
      <c r="D168" s="48">
        <v>0.3499510764912964</v>
      </c>
      <c r="E168" s="48">
        <v>4827.690584052676</v>
      </c>
      <c r="F168" s="63" t="s">
        <v>809</v>
      </c>
      <c r="G168" s="63">
        <v>6</v>
      </c>
      <c r="H168" s="48">
        <v>5302</v>
      </c>
      <c r="I168" s="49">
        <v>13.5</v>
      </c>
      <c r="J168" s="49">
        <v>11929.5</v>
      </c>
      <c r="K168" s="64">
        <f t="shared" si="11"/>
        <v>0.00039602158788151233</v>
      </c>
      <c r="L168" s="49">
        <f t="shared" si="9"/>
        <v>0.0025765917032991624</v>
      </c>
      <c r="M168" s="65">
        <f t="shared" si="10"/>
        <v>5.463248491949463</v>
      </c>
    </row>
    <row r="169" spans="1:13" ht="12.75">
      <c r="A169" s="63" t="s">
        <v>810</v>
      </c>
      <c r="B169" s="48">
        <v>1.65</v>
      </c>
      <c r="C169" s="48">
        <v>18</v>
      </c>
      <c r="D169" s="48">
        <v>0.06894558521918079</v>
      </c>
      <c r="E169" s="48">
        <v>951.1271001417213</v>
      </c>
      <c r="F169" s="63" t="s">
        <v>811</v>
      </c>
      <c r="G169" s="63">
        <v>3</v>
      </c>
      <c r="H169" s="48">
        <v>1738</v>
      </c>
      <c r="I169" s="49">
        <v>4.95</v>
      </c>
      <c r="J169" s="49">
        <v>2867.7</v>
      </c>
      <c r="K169" s="64">
        <f t="shared" si="11"/>
        <v>0.00011900849002160092</v>
      </c>
      <c r="L169" s="49">
        <f t="shared" si="9"/>
        <v>0.0007742918502300489</v>
      </c>
      <c r="M169" s="65">
        <f t="shared" si="10"/>
        <v>1.641761392649692</v>
      </c>
    </row>
    <row r="170" spans="1:13" ht="12.75">
      <c r="A170" s="63" t="s">
        <v>812</v>
      </c>
      <c r="B170" s="48">
        <v>2.8</v>
      </c>
      <c r="C170" s="48">
        <v>91</v>
      </c>
      <c r="D170" s="48">
        <v>0.5914927647760021</v>
      </c>
      <c r="E170" s="48">
        <v>8159.837882697325</v>
      </c>
      <c r="F170" s="63" t="s">
        <v>813</v>
      </c>
      <c r="G170" s="63">
        <v>15</v>
      </c>
      <c r="H170" s="48">
        <v>6773</v>
      </c>
      <c r="I170" s="49">
        <v>42</v>
      </c>
      <c r="J170" s="49">
        <v>18964.4</v>
      </c>
      <c r="K170" s="64">
        <f t="shared" si="11"/>
        <v>0.001309964782465677</v>
      </c>
      <c r="L170" s="49">
        <f t="shared" si="9"/>
        <v>0.008522879795949435</v>
      </c>
      <c r="M170" s="65">
        <f t="shared" si="10"/>
        <v>18.071396462492228</v>
      </c>
    </row>
    <row r="171" spans="1:13" ht="12.75">
      <c r="A171" s="63" t="s">
        <v>814</v>
      </c>
      <c r="B171" s="48">
        <v>2.8</v>
      </c>
      <c r="C171" s="48">
        <v>43</v>
      </c>
      <c r="D171" s="48">
        <v>0.2794965811578911</v>
      </c>
      <c r="E171" s="48">
        <v>3855.74757094489</v>
      </c>
      <c r="F171" s="63" t="s">
        <v>815</v>
      </c>
      <c r="G171" s="63">
        <v>980</v>
      </c>
      <c r="H171" s="48">
        <v>3290</v>
      </c>
      <c r="I171" s="49">
        <v>2744</v>
      </c>
      <c r="J171" s="49">
        <v>9212</v>
      </c>
      <c r="K171" s="64">
        <f t="shared" si="11"/>
        <v>0.08325430077043565</v>
      </c>
      <c r="L171" s="49">
        <f t="shared" si="9"/>
        <v>0.5416683009039865</v>
      </c>
      <c r="M171" s="65">
        <f t="shared" si="10"/>
        <v>1148.520553047414</v>
      </c>
    </row>
    <row r="172" spans="1:13" ht="12.75">
      <c r="A172" s="63" t="s">
        <v>816</v>
      </c>
      <c r="B172" s="48">
        <v>1.65</v>
      </c>
      <c r="C172" s="48">
        <v>61</v>
      </c>
      <c r="D172" s="48">
        <v>0.23364892768722376</v>
      </c>
      <c r="E172" s="48">
        <v>3223.2640615913883</v>
      </c>
      <c r="F172" s="63" t="s">
        <v>817</v>
      </c>
      <c r="G172" s="63">
        <v>4</v>
      </c>
      <c r="H172" s="48">
        <v>3976</v>
      </c>
      <c r="I172" s="49">
        <v>6.6</v>
      </c>
      <c r="J172" s="49">
        <v>6560.4</v>
      </c>
      <c r="K172" s="64">
        <f t="shared" si="11"/>
        <v>0.00023505928338754905</v>
      </c>
      <c r="L172" s="49">
        <f t="shared" si="9"/>
        <v>0.0015293403639930192</v>
      </c>
      <c r="M172" s="65">
        <f t="shared" si="10"/>
        <v>3.242720383894757</v>
      </c>
    </row>
    <row r="173" spans="1:13" ht="12.75">
      <c r="A173" s="63" t="s">
        <v>818</v>
      </c>
      <c r="B173" s="48">
        <v>2.8</v>
      </c>
      <c r="C173" s="48">
        <v>1677</v>
      </c>
      <c r="D173" s="48">
        <v>10.900366665157753</v>
      </c>
      <c r="E173" s="48">
        <v>150374.1552668507</v>
      </c>
      <c r="F173" s="63" t="s">
        <v>819</v>
      </c>
      <c r="G173" s="63">
        <v>3</v>
      </c>
      <c r="H173" s="48">
        <v>85354</v>
      </c>
      <c r="I173" s="49">
        <v>8.4</v>
      </c>
      <c r="J173" s="49">
        <v>238991.2</v>
      </c>
      <c r="K173" s="64">
        <f t="shared" si="11"/>
        <v>0.0003831232279151915</v>
      </c>
      <c r="L173" s="49">
        <f t="shared" si="9"/>
        <v>0.002492672522394985</v>
      </c>
      <c r="M173" s="65">
        <f t="shared" si="10"/>
        <v>5.28531135975528</v>
      </c>
    </row>
    <row r="174" spans="1:13" ht="12.75">
      <c r="A174" s="63" t="s">
        <v>820</v>
      </c>
      <c r="B174" s="48">
        <v>1.2</v>
      </c>
      <c r="C174" s="48">
        <v>305</v>
      </c>
      <c r="D174" s="48">
        <v>0.8496324643171773</v>
      </c>
      <c r="E174" s="48">
        <v>11720.960223968686</v>
      </c>
      <c r="F174" s="63" t="s">
        <v>821</v>
      </c>
      <c r="G174" s="63">
        <v>6</v>
      </c>
      <c r="H174" s="48">
        <v>22925</v>
      </c>
      <c r="I174" s="49">
        <v>7.2</v>
      </c>
      <c r="J174" s="49">
        <v>27510</v>
      </c>
      <c r="K174" s="64">
        <f t="shared" si="11"/>
        <v>0.00022236836579729832</v>
      </c>
      <c r="L174" s="49">
        <f t="shared" si="9"/>
        <v>0.0014467708426060264</v>
      </c>
      <c r="M174" s="65">
        <f t="shared" si="10"/>
        <v>3.0676449877344436</v>
      </c>
    </row>
    <row r="175" spans="1:13" ht="12.75">
      <c r="A175" s="63" t="s">
        <v>822</v>
      </c>
      <c r="B175" s="48">
        <v>2.8</v>
      </c>
      <c r="C175" s="48">
        <v>8</v>
      </c>
      <c r="D175" s="48">
        <v>0.051999363936351836</v>
      </c>
      <c r="E175" s="48">
        <v>717.3483852920726</v>
      </c>
      <c r="F175" s="63" t="s">
        <v>823</v>
      </c>
      <c r="G175" s="63">
        <v>94</v>
      </c>
      <c r="H175" s="48">
        <v>351</v>
      </c>
      <c r="I175" s="49">
        <v>263.2</v>
      </c>
      <c r="J175" s="49">
        <v>982.8</v>
      </c>
      <c r="K175" s="64">
        <f t="shared" si="11"/>
        <v>0.013925755584094224</v>
      </c>
      <c r="L175" s="49">
        <f t="shared" si="9"/>
        <v>0.09060361202047543</v>
      </c>
      <c r="M175" s="65">
        <f t="shared" si="10"/>
        <v>192.11039378192257</v>
      </c>
    </row>
    <row r="176" spans="1:13" ht="12.75">
      <c r="A176" s="63" t="s">
        <v>824</v>
      </c>
      <c r="B176" s="48">
        <v>1.65</v>
      </c>
      <c r="C176" s="48">
        <v>233</v>
      </c>
      <c r="D176" s="48">
        <v>0.8924622975593957</v>
      </c>
      <c r="E176" s="48">
        <v>12311.811907390058</v>
      </c>
      <c r="F176" s="63" t="s">
        <v>825</v>
      </c>
      <c r="G176" s="63">
        <v>9</v>
      </c>
      <c r="H176" s="48">
        <v>13859</v>
      </c>
      <c r="I176" s="49">
        <v>14.85</v>
      </c>
      <c r="J176" s="49">
        <v>22867.35</v>
      </c>
      <c r="K176" s="64">
        <f t="shared" si="11"/>
        <v>0.0005795627879381312</v>
      </c>
      <c r="L176" s="49">
        <f t="shared" si="9"/>
        <v>0.0037707456276073205</v>
      </c>
      <c r="M176" s="65">
        <f t="shared" si="10"/>
        <v>7.99525991532654</v>
      </c>
    </row>
    <row r="177" spans="1:13" ht="12.75">
      <c r="A177" s="63" t="s">
        <v>826</v>
      </c>
      <c r="B177" s="48">
        <v>2.8</v>
      </c>
      <c r="C177" s="48">
        <v>156</v>
      </c>
      <c r="D177" s="48">
        <v>1.0139875967588605</v>
      </c>
      <c r="E177" s="48">
        <v>13988.293513195413</v>
      </c>
      <c r="F177" s="63" t="s">
        <v>827</v>
      </c>
      <c r="G177" s="63">
        <v>4</v>
      </c>
      <c r="H177" s="48">
        <v>3286</v>
      </c>
      <c r="I177" s="49">
        <v>11.2</v>
      </c>
      <c r="J177" s="49">
        <v>9200.8</v>
      </c>
      <c r="K177" s="64">
        <f t="shared" si="11"/>
        <v>0.0012343123515019603</v>
      </c>
      <c r="L177" s="49">
        <f t="shared" si="9"/>
        <v>0.008030670704525244</v>
      </c>
      <c r="M177" s="65">
        <f t="shared" si="10"/>
        <v>17.02774621204554</v>
      </c>
    </row>
    <row r="178" spans="1:13" ht="12.75">
      <c r="A178" s="63" t="s">
        <v>828</v>
      </c>
      <c r="B178" s="48">
        <v>2.8</v>
      </c>
      <c r="C178" s="48">
        <v>83</v>
      </c>
      <c r="D178" s="48">
        <v>0.5394934008396503</v>
      </c>
      <c r="E178" s="48">
        <v>7442.489497405252</v>
      </c>
      <c r="F178" s="63" t="s">
        <v>829</v>
      </c>
      <c r="G178" s="63">
        <v>32</v>
      </c>
      <c r="H178" s="48">
        <v>644</v>
      </c>
      <c r="I178" s="49">
        <v>89.6</v>
      </c>
      <c r="J178" s="49">
        <v>1803.2</v>
      </c>
      <c r="K178" s="64">
        <f t="shared" si="11"/>
        <v>0.02680712550756026</v>
      </c>
      <c r="L178" s="49">
        <f t="shared" si="9"/>
        <v>0.17441225247736952</v>
      </c>
      <c r="M178" s="65">
        <f t="shared" si="10"/>
        <v>369.81314272821123</v>
      </c>
    </row>
    <row r="179" spans="1:13" ht="12.75">
      <c r="A179" s="63" t="s">
        <v>830</v>
      </c>
      <c r="B179" s="48">
        <v>2.25</v>
      </c>
      <c r="C179" s="48">
        <v>161</v>
      </c>
      <c r="D179" s="48">
        <v>0.8409272136581899</v>
      </c>
      <c r="E179" s="48">
        <v>11600.868418395237</v>
      </c>
      <c r="F179" s="63" t="s">
        <v>831</v>
      </c>
      <c r="G179" s="63">
        <v>17</v>
      </c>
      <c r="H179" s="48">
        <v>9677</v>
      </c>
      <c r="I179" s="49">
        <v>38.25</v>
      </c>
      <c r="J179" s="49">
        <v>21773.25</v>
      </c>
      <c r="K179" s="64">
        <f t="shared" si="11"/>
        <v>0.0014772928213484789</v>
      </c>
      <c r="L179" s="49">
        <f t="shared" si="9"/>
        <v>0.00961154781281457</v>
      </c>
      <c r="M179" s="65">
        <f t="shared" si="10"/>
        <v>20.37974197713331</v>
      </c>
    </row>
    <row r="180" spans="1:13" ht="12.75">
      <c r="A180" s="63" t="s">
        <v>832</v>
      </c>
      <c r="B180" s="48">
        <v>1.65</v>
      </c>
      <c r="C180" s="48">
        <v>47</v>
      </c>
      <c r="D180" s="48">
        <v>0.18002458362786095</v>
      </c>
      <c r="E180" s="48">
        <v>2483.4985392589388</v>
      </c>
      <c r="F180" s="63" t="s">
        <v>833</v>
      </c>
      <c r="G180" s="63">
        <v>6</v>
      </c>
      <c r="H180" s="48">
        <v>4148</v>
      </c>
      <c r="I180" s="49">
        <v>9.9</v>
      </c>
      <c r="J180" s="49">
        <v>6844.2</v>
      </c>
      <c r="K180" s="64">
        <f t="shared" si="11"/>
        <v>0.0002604020013903485</v>
      </c>
      <c r="L180" s="49">
        <f t="shared" si="9"/>
        <v>0.0016942249029757786</v>
      </c>
      <c r="M180" s="65">
        <f t="shared" si="10"/>
        <v>3.5923315418403168</v>
      </c>
    </row>
    <row r="181" spans="1:13" ht="12.75">
      <c r="A181" s="63" t="s">
        <v>834</v>
      </c>
      <c r="B181" s="48">
        <v>2.8</v>
      </c>
      <c r="C181" s="48">
        <v>240</v>
      </c>
      <c r="D181" s="48">
        <v>1.559980918090555</v>
      </c>
      <c r="E181" s="48">
        <v>21520.45155876218</v>
      </c>
      <c r="F181" s="63" t="s">
        <v>835</v>
      </c>
      <c r="G181" s="63">
        <v>4</v>
      </c>
      <c r="H181" s="48">
        <v>15364</v>
      </c>
      <c r="I181" s="49">
        <v>11.2</v>
      </c>
      <c r="J181" s="49">
        <v>43019.2</v>
      </c>
      <c r="K181" s="64">
        <f t="shared" si="11"/>
        <v>0.00040613926531907186</v>
      </c>
      <c r="L181" s="49">
        <f t="shared" si="9"/>
        <v>0.0026424192352822746</v>
      </c>
      <c r="M181" s="65">
        <f t="shared" si="10"/>
        <v>5.602825191034152</v>
      </c>
    </row>
    <row r="182" spans="1:13" ht="12.75">
      <c r="A182" s="63" t="s">
        <v>836</v>
      </c>
      <c r="B182" s="48">
        <v>2.25</v>
      </c>
      <c r="C182" s="48">
        <v>361</v>
      </c>
      <c r="D182" s="48">
        <v>1.8855572927366866</v>
      </c>
      <c r="E182" s="48">
        <v>26011.885087209193</v>
      </c>
      <c r="F182" s="63" t="s">
        <v>837</v>
      </c>
      <c r="G182" s="63">
        <v>3</v>
      </c>
      <c r="H182" s="48">
        <v>21895</v>
      </c>
      <c r="I182" s="49">
        <v>6.75</v>
      </c>
      <c r="J182" s="49">
        <v>49263.75</v>
      </c>
      <c r="K182" s="64">
        <f t="shared" si="11"/>
        <v>0.00025835450459968303</v>
      </c>
      <c r="L182" s="49">
        <f t="shared" si="9"/>
        <v>0.0016809034997876805</v>
      </c>
      <c r="M182" s="65">
        <f t="shared" si="10"/>
        <v>3.5640856479391454</v>
      </c>
    </row>
    <row r="183" spans="1:13" ht="12.75">
      <c r="A183" s="63" t="s">
        <v>838</v>
      </c>
      <c r="B183" s="48">
        <v>2.8</v>
      </c>
      <c r="C183" s="48">
        <v>151</v>
      </c>
      <c r="D183" s="48">
        <v>0.9814879942986408</v>
      </c>
      <c r="E183" s="48">
        <v>13539.950772387867</v>
      </c>
      <c r="F183" s="63" t="s">
        <v>839</v>
      </c>
      <c r="G183" s="63">
        <v>482</v>
      </c>
      <c r="H183" s="48">
        <v>8919</v>
      </c>
      <c r="I183" s="49">
        <v>1349.6</v>
      </c>
      <c r="J183" s="49">
        <v>24973.2</v>
      </c>
      <c r="K183" s="64">
        <f t="shared" si="11"/>
        <v>0.053041508381202467</v>
      </c>
      <c r="L183" s="49">
        <f t="shared" si="9"/>
        <v>0.34509813254516103</v>
      </c>
      <c r="M183" s="65">
        <f t="shared" si="10"/>
        <v>731.7251118164538</v>
      </c>
    </row>
    <row r="184" spans="1:13" ht="12.75">
      <c r="A184" s="63" t="s">
        <v>840</v>
      </c>
      <c r="B184" s="48">
        <v>2.8</v>
      </c>
      <c r="C184" s="48">
        <v>96</v>
      </c>
      <c r="D184" s="48">
        <v>0.623992367236222</v>
      </c>
      <c r="E184" s="48">
        <v>8608.18062350487</v>
      </c>
      <c r="F184" s="63" t="s">
        <v>841</v>
      </c>
      <c r="G184" s="63">
        <v>171</v>
      </c>
      <c r="H184" s="48">
        <v>3850</v>
      </c>
      <c r="I184" s="49">
        <v>478.8</v>
      </c>
      <c r="J184" s="49">
        <v>10780</v>
      </c>
      <c r="K184" s="64">
        <f t="shared" si="11"/>
        <v>0.027714985661660772</v>
      </c>
      <c r="L184" s="49">
        <f t="shared" si="9"/>
        <v>0.18031896315272583</v>
      </c>
      <c r="M184" s="65">
        <f t="shared" si="10"/>
        <v>382.3373731478787</v>
      </c>
    </row>
    <row r="185" spans="1:13" ht="12.75">
      <c r="A185" s="63" t="s">
        <v>842</v>
      </c>
      <c r="B185" s="48">
        <v>1.65</v>
      </c>
      <c r="C185" s="48">
        <v>357</v>
      </c>
      <c r="D185" s="48">
        <v>1.367420773513752</v>
      </c>
      <c r="E185" s="48">
        <v>18864.020819477468</v>
      </c>
      <c r="F185" s="63" t="s">
        <v>843</v>
      </c>
      <c r="G185" s="63">
        <v>2</v>
      </c>
      <c r="H185" s="48">
        <v>22087</v>
      </c>
      <c r="I185" s="49">
        <v>3.3</v>
      </c>
      <c r="J185" s="49">
        <v>36443.55</v>
      </c>
      <c r="K185" s="64">
        <f t="shared" si="11"/>
        <v>0.0001238213223628154</v>
      </c>
      <c r="L185" s="49">
        <f t="shared" si="9"/>
        <v>0.0008056050519827103</v>
      </c>
      <c r="M185" s="65">
        <f t="shared" si="10"/>
        <v>1.7081560030314182</v>
      </c>
    </row>
    <row r="186" spans="1:13" ht="12.75">
      <c r="A186" s="63" t="s">
        <v>844</v>
      </c>
      <c r="B186" s="48">
        <v>1.65</v>
      </c>
      <c r="C186" s="48">
        <v>953</v>
      </c>
      <c r="D186" s="48">
        <v>3.6502857063266263</v>
      </c>
      <c r="E186" s="48">
        <v>50356.8959130589</v>
      </c>
      <c r="F186" s="63" t="s">
        <v>845</v>
      </c>
      <c r="G186" s="63">
        <v>1</v>
      </c>
      <c r="H186" s="48">
        <v>54816</v>
      </c>
      <c r="I186" s="49">
        <v>1.65</v>
      </c>
      <c r="J186" s="49">
        <v>90446.4</v>
      </c>
      <c r="K186" s="64">
        <f t="shared" si="11"/>
        <v>6.659161022925107E-05</v>
      </c>
      <c r="L186" s="49">
        <f t="shared" si="9"/>
        <v>0.0004332576699767075</v>
      </c>
      <c r="M186" s="65">
        <f t="shared" si="10"/>
        <v>0.9186532383438941</v>
      </c>
    </row>
    <row r="187" spans="1:13" ht="12.75">
      <c r="A187" s="63" t="s">
        <v>846</v>
      </c>
      <c r="B187" s="48">
        <v>1</v>
      </c>
      <c r="C187" s="48">
        <v>850</v>
      </c>
      <c r="D187" s="48">
        <v>1.9731901493704938</v>
      </c>
      <c r="E187" s="48">
        <v>27220.809263315252</v>
      </c>
      <c r="F187" s="63" t="s">
        <v>847</v>
      </c>
      <c r="G187" s="63">
        <v>2</v>
      </c>
      <c r="H187" s="48">
        <v>41804</v>
      </c>
      <c r="I187" s="49">
        <v>2</v>
      </c>
      <c r="J187" s="49">
        <v>41804</v>
      </c>
      <c r="K187" s="64">
        <f t="shared" si="11"/>
        <v>9.440197824947343E-05</v>
      </c>
      <c r="L187" s="49">
        <f t="shared" si="9"/>
        <v>0.000614197208878916</v>
      </c>
      <c r="M187" s="65">
        <f t="shared" si="10"/>
        <v>1.3023064426043083</v>
      </c>
    </row>
    <row r="188" spans="1:13" ht="12.75">
      <c r="A188" s="63" t="s">
        <v>848</v>
      </c>
      <c r="B188" s="48">
        <v>2.25</v>
      </c>
      <c r="C188" s="48">
        <v>67</v>
      </c>
      <c r="D188" s="48">
        <v>0.3499510764912964</v>
      </c>
      <c r="E188" s="48">
        <v>4827.690584052676</v>
      </c>
      <c r="F188" s="63" t="s">
        <v>849</v>
      </c>
      <c r="G188" s="63">
        <v>12</v>
      </c>
      <c r="H188" s="48">
        <v>5302</v>
      </c>
      <c r="I188" s="49">
        <v>27</v>
      </c>
      <c r="J188" s="49">
        <v>11929.5</v>
      </c>
      <c r="K188" s="64">
        <f t="shared" si="11"/>
        <v>0.0007920431757630247</v>
      </c>
      <c r="L188" s="49">
        <f t="shared" si="9"/>
        <v>0.005153183406598325</v>
      </c>
      <c r="M188" s="65">
        <f t="shared" si="10"/>
        <v>10.926496983898925</v>
      </c>
    </row>
    <row r="189" spans="1:13" ht="12.75">
      <c r="A189" s="63" t="s">
        <v>850</v>
      </c>
      <c r="B189" s="48">
        <v>1.65</v>
      </c>
      <c r="C189" s="48">
        <v>79</v>
      </c>
      <c r="D189" s="48">
        <v>0.30259451290640454</v>
      </c>
      <c r="E189" s="48">
        <v>4174.39116173311</v>
      </c>
      <c r="F189" s="63" t="s">
        <v>851</v>
      </c>
      <c r="G189" s="63">
        <v>2</v>
      </c>
      <c r="H189" s="48">
        <v>5651</v>
      </c>
      <c r="I189" s="49">
        <v>3.3</v>
      </c>
      <c r="J189" s="49">
        <v>9324.15</v>
      </c>
      <c r="K189" s="64">
        <f aca="true" t="shared" si="12" ref="K189:K220">D189*I189/J189</f>
        <v>0.00010709414719745338</v>
      </c>
      <c r="L189" s="49">
        <f t="shared" si="9"/>
        <v>0.0006967748718370799</v>
      </c>
      <c r="M189" s="65">
        <f t="shared" si="10"/>
        <v>1.4773991016574444</v>
      </c>
    </row>
    <row r="190" spans="1:13" ht="12.75">
      <c r="A190" s="63" t="s">
        <v>852</v>
      </c>
      <c r="B190" s="48">
        <v>2.8</v>
      </c>
      <c r="C190" s="48">
        <v>43</v>
      </c>
      <c r="D190" s="48">
        <v>0.2794965811578911</v>
      </c>
      <c r="E190" s="48">
        <v>3855.74757094489</v>
      </c>
      <c r="F190" s="63" t="s">
        <v>853</v>
      </c>
      <c r="G190" s="63">
        <v>278</v>
      </c>
      <c r="H190" s="48">
        <v>3290</v>
      </c>
      <c r="I190" s="49">
        <v>778.4</v>
      </c>
      <c r="J190" s="49">
        <v>9212</v>
      </c>
      <c r="K190" s="64">
        <f t="shared" si="12"/>
        <v>0.023617036341001135</v>
      </c>
      <c r="L190" s="49">
        <f t="shared" si="9"/>
        <v>0.15365692617480436</v>
      </c>
      <c r="M190" s="65">
        <f t="shared" si="10"/>
        <v>325.8048099461032</v>
      </c>
    </row>
    <row r="191" spans="1:13" ht="12.75">
      <c r="A191" s="63" t="s">
        <v>854</v>
      </c>
      <c r="B191" s="48">
        <v>2.8</v>
      </c>
      <c r="C191" s="48">
        <v>1677</v>
      </c>
      <c r="D191" s="48">
        <v>10.900366665157753</v>
      </c>
      <c r="E191" s="48">
        <v>150374.1552668507</v>
      </c>
      <c r="F191" s="63" t="s">
        <v>855</v>
      </c>
      <c r="G191" s="63">
        <v>1</v>
      </c>
      <c r="H191" s="48">
        <v>85354</v>
      </c>
      <c r="I191" s="49">
        <v>2.8</v>
      </c>
      <c r="J191" s="49">
        <v>238991.2</v>
      </c>
      <c r="K191" s="64">
        <f t="shared" si="12"/>
        <v>0.00012770774263839716</v>
      </c>
      <c r="L191" s="49">
        <f t="shared" si="9"/>
        <v>0.0008308908407983282</v>
      </c>
      <c r="M191" s="65">
        <f t="shared" si="10"/>
        <v>1.7617704532517595</v>
      </c>
    </row>
    <row r="192" spans="1:13" ht="12.75">
      <c r="A192" s="63" t="s">
        <v>856</v>
      </c>
      <c r="B192" s="48">
        <v>1.2</v>
      </c>
      <c r="C192" s="48">
        <v>1434</v>
      </c>
      <c r="D192" s="48">
        <v>3.9946654223961713</v>
      </c>
      <c r="E192" s="48">
        <v>55107.72774154457</v>
      </c>
      <c r="F192" s="63" t="s">
        <v>857</v>
      </c>
      <c r="G192" s="63">
        <v>4</v>
      </c>
      <c r="H192" s="48">
        <v>86073</v>
      </c>
      <c r="I192" s="49">
        <v>4.8</v>
      </c>
      <c r="J192" s="49">
        <v>103287.6</v>
      </c>
      <c r="K192" s="64">
        <f t="shared" si="12"/>
        <v>0.0001856408129097938</v>
      </c>
      <c r="L192" s="49">
        <f t="shared" si="9"/>
        <v>0.0012078144045021048</v>
      </c>
      <c r="M192" s="65">
        <f t="shared" si="10"/>
        <v>2.5609762755588656</v>
      </c>
    </row>
    <row r="193" spans="1:13" ht="12.75">
      <c r="A193" s="63" t="s">
        <v>858</v>
      </c>
      <c r="B193" s="48">
        <v>2.8</v>
      </c>
      <c r="C193" s="48">
        <v>8</v>
      </c>
      <c r="D193" s="48">
        <v>0.051999363936351836</v>
      </c>
      <c r="E193" s="48">
        <v>717.3483852920726</v>
      </c>
      <c r="F193" s="63" t="s">
        <v>859</v>
      </c>
      <c r="G193" s="63">
        <v>14</v>
      </c>
      <c r="H193" s="48">
        <v>351</v>
      </c>
      <c r="I193" s="49">
        <v>39.2</v>
      </c>
      <c r="J193" s="49">
        <v>982.8</v>
      </c>
      <c r="K193" s="64">
        <f t="shared" si="12"/>
        <v>0.0020740487040140335</v>
      </c>
      <c r="L193" s="49">
        <f t="shared" si="9"/>
        <v>0.013494154981772939</v>
      </c>
      <c r="M193" s="65">
        <f t="shared" si="10"/>
        <v>28.61218630794592</v>
      </c>
    </row>
    <row r="194" spans="1:13" ht="12.75">
      <c r="A194" s="63" t="s">
        <v>860</v>
      </c>
      <c r="B194" s="48">
        <v>1.65</v>
      </c>
      <c r="C194" s="48">
        <v>233</v>
      </c>
      <c r="D194" s="48">
        <v>0.8924622975593957</v>
      </c>
      <c r="E194" s="48">
        <v>12311.811907390058</v>
      </c>
      <c r="F194" s="63" t="s">
        <v>861</v>
      </c>
      <c r="G194" s="63">
        <v>2</v>
      </c>
      <c r="H194" s="48">
        <v>13859</v>
      </c>
      <c r="I194" s="49">
        <v>3.3</v>
      </c>
      <c r="J194" s="49">
        <v>22867.35</v>
      </c>
      <c r="K194" s="64">
        <f t="shared" si="12"/>
        <v>0.00012879173065291806</v>
      </c>
      <c r="L194" s="49">
        <f t="shared" si="9"/>
        <v>0.0008379434728016268</v>
      </c>
      <c r="M194" s="65">
        <f t="shared" si="10"/>
        <v>1.77672442562812</v>
      </c>
    </row>
    <row r="195" spans="1:13" ht="12.75">
      <c r="A195" s="63" t="s">
        <v>862</v>
      </c>
      <c r="B195" s="48">
        <v>2.8</v>
      </c>
      <c r="C195" s="48">
        <v>83</v>
      </c>
      <c r="D195" s="48">
        <v>0.5394934008396503</v>
      </c>
      <c r="E195" s="48">
        <v>7442.489497405252</v>
      </c>
      <c r="F195" s="63" t="s">
        <v>863</v>
      </c>
      <c r="G195" s="63">
        <v>23</v>
      </c>
      <c r="H195" s="48">
        <v>644</v>
      </c>
      <c r="I195" s="49">
        <v>64.4</v>
      </c>
      <c r="J195" s="49">
        <v>1803.2</v>
      </c>
      <c r="K195" s="64">
        <f t="shared" si="12"/>
        <v>0.01926762145855894</v>
      </c>
      <c r="L195" s="49">
        <f t="shared" si="9"/>
        <v>0.12535880646810937</v>
      </c>
      <c r="M195" s="65">
        <f t="shared" si="10"/>
        <v>265.8031963359019</v>
      </c>
    </row>
    <row r="196" spans="1:13" ht="12.75">
      <c r="A196" s="63" t="s">
        <v>864</v>
      </c>
      <c r="B196" s="48">
        <v>2.25</v>
      </c>
      <c r="C196" s="48">
        <v>161</v>
      </c>
      <c r="D196" s="48">
        <v>0.8409272136581899</v>
      </c>
      <c r="E196" s="48">
        <v>11600.868418395237</v>
      </c>
      <c r="F196" s="63" t="s">
        <v>865</v>
      </c>
      <c r="G196" s="63">
        <v>8</v>
      </c>
      <c r="H196" s="48">
        <v>9677</v>
      </c>
      <c r="I196" s="49">
        <v>18</v>
      </c>
      <c r="J196" s="49">
        <v>21773.25</v>
      </c>
      <c r="K196" s="64">
        <f t="shared" si="12"/>
        <v>0.0006951966218110488</v>
      </c>
      <c r="L196" s="49">
        <f aca="true" t="shared" si="13" ref="L196:L259">K196*100/$K$555</f>
        <v>0.004523081323677443</v>
      </c>
      <c r="M196" s="65">
        <f aca="true" t="shared" si="14" ref="M196:M259">K196*$M$557/100</f>
        <v>9.590466812768614</v>
      </c>
    </row>
    <row r="197" spans="1:13" ht="12.75">
      <c r="A197" s="63" t="s">
        <v>866</v>
      </c>
      <c r="B197" s="48">
        <v>2.8</v>
      </c>
      <c r="C197" s="48">
        <v>240</v>
      </c>
      <c r="D197" s="48">
        <v>1.559980918090555</v>
      </c>
      <c r="E197" s="48">
        <v>21520.45155876218</v>
      </c>
      <c r="F197" s="63" t="s">
        <v>867</v>
      </c>
      <c r="G197" s="63">
        <v>4</v>
      </c>
      <c r="H197" s="48">
        <v>15364</v>
      </c>
      <c r="I197" s="49">
        <v>11.2</v>
      </c>
      <c r="J197" s="49">
        <v>43019.2</v>
      </c>
      <c r="K197" s="64">
        <f t="shared" si="12"/>
        <v>0.00040613926531907186</v>
      </c>
      <c r="L197" s="49">
        <f t="shared" si="13"/>
        <v>0.0026424192352822746</v>
      </c>
      <c r="M197" s="65">
        <f t="shared" si="14"/>
        <v>5.602825191034152</v>
      </c>
    </row>
    <row r="198" spans="1:13" ht="12.75">
      <c r="A198" s="63" t="s">
        <v>868</v>
      </c>
      <c r="B198" s="48">
        <v>2.8</v>
      </c>
      <c r="C198" s="48">
        <v>151</v>
      </c>
      <c r="D198" s="48">
        <v>0.9814879942986408</v>
      </c>
      <c r="E198" s="48">
        <v>13539.950772387867</v>
      </c>
      <c r="F198" s="63" t="s">
        <v>869</v>
      </c>
      <c r="G198" s="63">
        <v>719</v>
      </c>
      <c r="H198" s="48">
        <v>8919</v>
      </c>
      <c r="I198" s="49">
        <v>2013.2</v>
      </c>
      <c r="J198" s="49">
        <v>24973.2</v>
      </c>
      <c r="K198" s="64">
        <f t="shared" si="12"/>
        <v>0.07912208407901364</v>
      </c>
      <c r="L198" s="49">
        <f t="shared" si="13"/>
        <v>0.5147833139003543</v>
      </c>
      <c r="M198" s="65">
        <f t="shared" si="14"/>
        <v>1091.5152601577392</v>
      </c>
    </row>
    <row r="199" spans="1:13" ht="12.75">
      <c r="A199" s="63" t="s">
        <v>870</v>
      </c>
      <c r="B199" s="48">
        <v>2.8</v>
      </c>
      <c r="C199" s="48">
        <v>96</v>
      </c>
      <c r="D199" s="48">
        <v>0.623992367236222</v>
      </c>
      <c r="E199" s="48">
        <v>8608.18062350487</v>
      </c>
      <c r="F199" s="63" t="s">
        <v>871</v>
      </c>
      <c r="G199" s="63">
        <v>165</v>
      </c>
      <c r="H199" s="48">
        <v>3850</v>
      </c>
      <c r="I199" s="49">
        <v>462</v>
      </c>
      <c r="J199" s="49">
        <v>10780</v>
      </c>
      <c r="K199" s="64">
        <f t="shared" si="12"/>
        <v>0.026742530024409517</v>
      </c>
      <c r="L199" s="49">
        <f t="shared" si="13"/>
        <v>0.17399198198947227</v>
      </c>
      <c r="M199" s="65">
        <f t="shared" si="14"/>
        <v>368.9220267216373</v>
      </c>
    </row>
    <row r="200" spans="1:13" ht="12.75">
      <c r="A200" s="63" t="s">
        <v>872</v>
      </c>
      <c r="B200" s="48">
        <v>2.25</v>
      </c>
      <c r="C200" s="48">
        <v>280</v>
      </c>
      <c r="D200" s="48">
        <v>1.4624821107098953</v>
      </c>
      <c r="E200" s="48">
        <v>20175.42333633954</v>
      </c>
      <c r="F200" s="63" t="s">
        <v>873</v>
      </c>
      <c r="G200" s="63">
        <v>225</v>
      </c>
      <c r="H200" s="48">
        <v>16471</v>
      </c>
      <c r="I200" s="49">
        <v>506.25</v>
      </c>
      <c r="J200" s="49">
        <v>37059.75</v>
      </c>
      <c r="K200" s="64">
        <f t="shared" si="12"/>
        <v>0.01997805081110597</v>
      </c>
      <c r="L200" s="49">
        <f t="shared" si="13"/>
        <v>0.12998099483249861</v>
      </c>
      <c r="M200" s="65">
        <f t="shared" si="14"/>
        <v>275.60380369597453</v>
      </c>
    </row>
    <row r="201" spans="1:13" ht="12.75">
      <c r="A201" s="63" t="s">
        <v>874</v>
      </c>
      <c r="B201" s="48">
        <v>2.25</v>
      </c>
      <c r="C201" s="48">
        <v>67</v>
      </c>
      <c r="D201" s="48">
        <v>0.3499510764912964</v>
      </c>
      <c r="E201" s="48">
        <v>4827.690584052676</v>
      </c>
      <c r="F201" s="63" t="s">
        <v>875</v>
      </c>
      <c r="G201" s="63">
        <v>22</v>
      </c>
      <c r="H201" s="48">
        <v>5192</v>
      </c>
      <c r="I201" s="49">
        <v>49.5</v>
      </c>
      <c r="J201" s="49">
        <v>11682</v>
      </c>
      <c r="K201" s="64">
        <f t="shared" si="12"/>
        <v>0.0014828435444546456</v>
      </c>
      <c r="L201" s="49">
        <f t="shared" si="13"/>
        <v>0.009647661872098982</v>
      </c>
      <c r="M201" s="65">
        <f t="shared" si="14"/>
        <v>20.456316034121507</v>
      </c>
    </row>
    <row r="202" spans="1:13" ht="12.75">
      <c r="A202" s="63" t="s">
        <v>876</v>
      </c>
      <c r="B202" s="48">
        <v>2.8</v>
      </c>
      <c r="C202" s="48">
        <v>43</v>
      </c>
      <c r="D202" s="48">
        <v>0.2794965811578911</v>
      </c>
      <c r="E202" s="48">
        <v>3855.74757094489</v>
      </c>
      <c r="F202" s="63" t="s">
        <v>877</v>
      </c>
      <c r="G202" s="63">
        <v>278</v>
      </c>
      <c r="H202" s="48">
        <v>3290</v>
      </c>
      <c r="I202" s="49">
        <v>778.4</v>
      </c>
      <c r="J202" s="49">
        <v>9212</v>
      </c>
      <c r="K202" s="64">
        <f t="shared" si="12"/>
        <v>0.023617036341001135</v>
      </c>
      <c r="L202" s="49">
        <f t="shared" si="13"/>
        <v>0.15365692617480436</v>
      </c>
      <c r="M202" s="65">
        <f t="shared" si="14"/>
        <v>325.8048099461032</v>
      </c>
    </row>
    <row r="203" spans="1:13" ht="12.75">
      <c r="A203" s="63" t="s">
        <v>878</v>
      </c>
      <c r="B203" s="48">
        <v>2.25</v>
      </c>
      <c r="C203" s="48">
        <v>11</v>
      </c>
      <c r="D203" s="48">
        <v>0.05745465434931732</v>
      </c>
      <c r="E203" s="48">
        <v>792.6059167847677</v>
      </c>
      <c r="F203" s="63" t="s">
        <v>879</v>
      </c>
      <c r="G203" s="63">
        <v>2</v>
      </c>
      <c r="H203" s="48">
        <v>451</v>
      </c>
      <c r="I203" s="49">
        <v>4.5</v>
      </c>
      <c r="J203" s="49">
        <v>1014.75</v>
      </c>
      <c r="K203" s="64">
        <f t="shared" si="12"/>
        <v>0.00025478782416548697</v>
      </c>
      <c r="L203" s="49">
        <f t="shared" si="13"/>
        <v>0.0016576979991375024</v>
      </c>
      <c r="M203" s="65">
        <f t="shared" si="14"/>
        <v>3.5148821143448674</v>
      </c>
    </row>
    <row r="204" spans="1:13" ht="12.75">
      <c r="A204" s="63" t="s">
        <v>880</v>
      </c>
      <c r="B204" s="48">
        <v>2.8</v>
      </c>
      <c r="C204" s="48">
        <v>8</v>
      </c>
      <c r="D204" s="48">
        <v>0.051999363936351836</v>
      </c>
      <c r="E204" s="48">
        <v>717.3483852920726</v>
      </c>
      <c r="F204" s="63" t="s">
        <v>881</v>
      </c>
      <c r="G204" s="63">
        <v>41</v>
      </c>
      <c r="H204" s="48">
        <v>351</v>
      </c>
      <c r="I204" s="49">
        <v>114.8</v>
      </c>
      <c r="J204" s="49">
        <v>982.8</v>
      </c>
      <c r="K204" s="64">
        <f t="shared" si="12"/>
        <v>0.006073999776041098</v>
      </c>
      <c r="L204" s="49">
        <f t="shared" si="13"/>
        <v>0.03951859673233503</v>
      </c>
      <c r="M204" s="65">
        <f t="shared" si="14"/>
        <v>83.79283133041305</v>
      </c>
    </row>
    <row r="205" spans="1:13" ht="12.75">
      <c r="A205" s="63" t="s">
        <v>882</v>
      </c>
      <c r="B205" s="48">
        <v>2.25</v>
      </c>
      <c r="C205" s="48">
        <v>100</v>
      </c>
      <c r="D205" s="48">
        <v>0.5223150395392484</v>
      </c>
      <c r="E205" s="48">
        <v>7205.50833440698</v>
      </c>
      <c r="F205" s="63" t="s">
        <v>883</v>
      </c>
      <c r="G205" s="63">
        <v>59</v>
      </c>
      <c r="H205" s="48">
        <v>6418</v>
      </c>
      <c r="I205" s="49">
        <v>132.75</v>
      </c>
      <c r="J205" s="49">
        <v>14440.5</v>
      </c>
      <c r="K205" s="64">
        <f t="shared" si="12"/>
        <v>0.0048015873064530465</v>
      </c>
      <c r="L205" s="49">
        <f t="shared" si="13"/>
        <v>0.03124003941970722</v>
      </c>
      <c r="M205" s="65">
        <f t="shared" si="14"/>
        <v>66.2394814163309</v>
      </c>
    </row>
    <row r="206" spans="1:13" ht="12.75">
      <c r="A206" s="63" t="s">
        <v>884</v>
      </c>
      <c r="B206" s="48">
        <v>2.25</v>
      </c>
      <c r="C206" s="48">
        <v>43</v>
      </c>
      <c r="D206" s="48">
        <v>0.2245954670018768</v>
      </c>
      <c r="E206" s="48">
        <v>3098.368583795001</v>
      </c>
      <c r="F206" s="63" t="s">
        <v>885</v>
      </c>
      <c r="G206" s="63">
        <v>4</v>
      </c>
      <c r="H206" s="48">
        <v>569</v>
      </c>
      <c r="I206" s="49">
        <v>9</v>
      </c>
      <c r="J206" s="49">
        <v>1280.25</v>
      </c>
      <c r="K206" s="64">
        <f t="shared" si="12"/>
        <v>0.0015788785026493975</v>
      </c>
      <c r="L206" s="49">
        <f t="shared" si="13"/>
        <v>0.010272483558802873</v>
      </c>
      <c r="M206" s="65">
        <f t="shared" si="14"/>
        <v>21.78114997395431</v>
      </c>
    </row>
    <row r="207" spans="1:13" ht="12.75">
      <c r="A207" s="63" t="s">
        <v>886</v>
      </c>
      <c r="B207" s="48">
        <v>2.8</v>
      </c>
      <c r="C207" s="48">
        <v>156</v>
      </c>
      <c r="D207" s="48">
        <v>1.0139875967588605</v>
      </c>
      <c r="E207" s="48">
        <v>13988.293513195413</v>
      </c>
      <c r="F207" s="63" t="s">
        <v>887</v>
      </c>
      <c r="G207" s="63">
        <v>13</v>
      </c>
      <c r="H207" s="48">
        <v>3286</v>
      </c>
      <c r="I207" s="49">
        <v>36.4</v>
      </c>
      <c r="J207" s="49">
        <v>9200.8</v>
      </c>
      <c r="K207" s="64">
        <f t="shared" si="12"/>
        <v>0.004011515142381372</v>
      </c>
      <c r="L207" s="49">
        <f t="shared" si="13"/>
        <v>0.026099679789707047</v>
      </c>
      <c r="M207" s="65">
        <f t="shared" si="14"/>
        <v>55.34017518914801</v>
      </c>
    </row>
    <row r="208" spans="1:13" ht="12.75">
      <c r="A208" s="63" t="s">
        <v>888</v>
      </c>
      <c r="B208" s="48">
        <v>2.8</v>
      </c>
      <c r="C208" s="48">
        <v>83</v>
      </c>
      <c r="D208" s="48">
        <v>0.5394934008396503</v>
      </c>
      <c r="E208" s="48">
        <v>7442.489497405252</v>
      </c>
      <c r="F208" s="63" t="s">
        <v>889</v>
      </c>
      <c r="G208" s="63">
        <v>75</v>
      </c>
      <c r="H208" s="48">
        <v>644</v>
      </c>
      <c r="I208" s="49">
        <v>210</v>
      </c>
      <c r="J208" s="49">
        <v>1803.2</v>
      </c>
      <c r="K208" s="64">
        <f t="shared" si="12"/>
        <v>0.06282920040834436</v>
      </c>
      <c r="L208" s="49">
        <f t="shared" si="13"/>
        <v>0.40877871674383487</v>
      </c>
      <c r="M208" s="65">
        <f t="shared" si="14"/>
        <v>866.7495532692452</v>
      </c>
    </row>
    <row r="209" spans="1:13" ht="12.75">
      <c r="A209" s="63" t="s">
        <v>890</v>
      </c>
      <c r="B209" s="48">
        <v>2.25</v>
      </c>
      <c r="C209" s="48">
        <v>161</v>
      </c>
      <c r="D209" s="48">
        <v>0.8409272136581899</v>
      </c>
      <c r="E209" s="48">
        <v>11600.868418395237</v>
      </c>
      <c r="F209" s="63" t="s">
        <v>891</v>
      </c>
      <c r="G209" s="63">
        <v>19</v>
      </c>
      <c r="H209" s="48">
        <v>9677</v>
      </c>
      <c r="I209" s="49">
        <v>42.75</v>
      </c>
      <c r="J209" s="49">
        <v>21773.25</v>
      </c>
      <c r="K209" s="64">
        <f t="shared" si="12"/>
        <v>0.0016510919768012407</v>
      </c>
      <c r="L209" s="49">
        <f t="shared" si="13"/>
        <v>0.010742318143733928</v>
      </c>
      <c r="M209" s="65">
        <f t="shared" si="14"/>
        <v>22.77735868032546</v>
      </c>
    </row>
    <row r="210" spans="1:13" ht="12.75">
      <c r="A210" s="63" t="s">
        <v>892</v>
      </c>
      <c r="B210" s="48">
        <v>2.8</v>
      </c>
      <c r="C210" s="48">
        <v>240</v>
      </c>
      <c r="D210" s="48">
        <v>1.559980918090555</v>
      </c>
      <c r="E210" s="48">
        <v>21520.45155876218</v>
      </c>
      <c r="F210" s="63" t="s">
        <v>893</v>
      </c>
      <c r="G210" s="63">
        <v>11</v>
      </c>
      <c r="H210" s="48">
        <v>15364</v>
      </c>
      <c r="I210" s="49">
        <v>30.8</v>
      </c>
      <c r="J210" s="49">
        <v>43019.2</v>
      </c>
      <c r="K210" s="64">
        <f t="shared" si="12"/>
        <v>0.0011168829796274478</v>
      </c>
      <c r="L210" s="49">
        <f t="shared" si="13"/>
        <v>0.0072666528970262555</v>
      </c>
      <c r="M210" s="65">
        <f t="shared" si="14"/>
        <v>15.407769275343918</v>
      </c>
    </row>
    <row r="211" spans="1:13" ht="12.75">
      <c r="A211" s="63" t="s">
        <v>894</v>
      </c>
      <c r="B211" s="48">
        <v>2.25</v>
      </c>
      <c r="C211" s="48">
        <v>361</v>
      </c>
      <c r="D211" s="48">
        <v>1.8855572927366866</v>
      </c>
      <c r="E211" s="48">
        <v>26011.885087209193</v>
      </c>
      <c r="F211" s="63" t="s">
        <v>895</v>
      </c>
      <c r="G211" s="63">
        <v>120</v>
      </c>
      <c r="H211" s="48">
        <v>21895</v>
      </c>
      <c r="I211" s="49">
        <v>270</v>
      </c>
      <c r="J211" s="49">
        <v>49263.75</v>
      </c>
      <c r="K211" s="64">
        <f t="shared" si="12"/>
        <v>0.01033418018398732</v>
      </c>
      <c r="L211" s="49">
        <f t="shared" si="13"/>
        <v>0.06723613999150722</v>
      </c>
      <c r="M211" s="65">
        <f t="shared" si="14"/>
        <v>142.5634259175658</v>
      </c>
    </row>
    <row r="212" spans="1:13" ht="12.75">
      <c r="A212" s="63" t="s">
        <v>896</v>
      </c>
      <c r="B212" s="48">
        <v>2.8</v>
      </c>
      <c r="C212" s="48">
        <v>151</v>
      </c>
      <c r="D212" s="48">
        <v>0.9814879942986408</v>
      </c>
      <c r="E212" s="48">
        <v>13539.950772387867</v>
      </c>
      <c r="F212" s="63" t="s">
        <v>897</v>
      </c>
      <c r="G212" s="63">
        <v>623</v>
      </c>
      <c r="H212" s="48">
        <v>8919</v>
      </c>
      <c r="I212" s="49">
        <v>1744.4</v>
      </c>
      <c r="J212" s="49">
        <v>24973.2</v>
      </c>
      <c r="K212" s="64">
        <f t="shared" si="12"/>
        <v>0.06855780025205216</v>
      </c>
      <c r="L212" s="49">
        <f t="shared" si="13"/>
        <v>0.44605007588306084</v>
      </c>
      <c r="M212" s="65">
        <f t="shared" si="14"/>
        <v>945.7774785511427</v>
      </c>
    </row>
    <row r="213" spans="1:13" ht="12.75">
      <c r="A213" s="63" t="s">
        <v>898</v>
      </c>
      <c r="B213" s="48">
        <v>2.8</v>
      </c>
      <c r="C213" s="48">
        <v>96</v>
      </c>
      <c r="D213" s="48">
        <v>0.623992367236222</v>
      </c>
      <c r="E213" s="48">
        <v>8608.18062350487</v>
      </c>
      <c r="F213" s="63" t="s">
        <v>899</v>
      </c>
      <c r="G213" s="63">
        <v>126</v>
      </c>
      <c r="H213" s="48">
        <v>3850</v>
      </c>
      <c r="I213" s="49">
        <v>352.8</v>
      </c>
      <c r="J213" s="49">
        <v>10780</v>
      </c>
      <c r="K213" s="64">
        <f t="shared" si="12"/>
        <v>0.020421568382276357</v>
      </c>
      <c r="L213" s="49">
        <f t="shared" si="13"/>
        <v>0.13286660442832426</v>
      </c>
      <c r="M213" s="65">
        <f t="shared" si="14"/>
        <v>281.7222749510685</v>
      </c>
    </row>
    <row r="214" spans="1:13" ht="12.75">
      <c r="A214" s="63" t="s">
        <v>900</v>
      </c>
      <c r="B214" s="48">
        <v>1.65</v>
      </c>
      <c r="C214" s="48">
        <v>357</v>
      </c>
      <c r="D214" s="48">
        <v>1.367420773513752</v>
      </c>
      <c r="E214" s="48">
        <v>18864.020819477468</v>
      </c>
      <c r="F214" s="63" t="s">
        <v>901</v>
      </c>
      <c r="G214" s="63">
        <v>12</v>
      </c>
      <c r="H214" s="48">
        <v>22087</v>
      </c>
      <c r="I214" s="49">
        <v>19.8</v>
      </c>
      <c r="J214" s="49">
        <v>36443.55</v>
      </c>
      <c r="K214" s="64">
        <f t="shared" si="12"/>
        <v>0.0007429279341768924</v>
      </c>
      <c r="L214" s="49">
        <f t="shared" si="13"/>
        <v>0.004833630311896262</v>
      </c>
      <c r="M214" s="65">
        <f t="shared" si="14"/>
        <v>10.248936018188509</v>
      </c>
    </row>
    <row r="215" spans="1:13" ht="12.75">
      <c r="A215" s="63" t="s">
        <v>902</v>
      </c>
      <c r="B215" s="48">
        <v>1.65</v>
      </c>
      <c r="C215" s="48">
        <v>953</v>
      </c>
      <c r="D215" s="48">
        <v>3.6502857063266263</v>
      </c>
      <c r="E215" s="48">
        <v>50356.8959130589</v>
      </c>
      <c r="F215" s="63" t="s">
        <v>903</v>
      </c>
      <c r="G215" s="63">
        <v>1</v>
      </c>
      <c r="H215" s="48">
        <v>54816</v>
      </c>
      <c r="I215" s="49">
        <v>1.65</v>
      </c>
      <c r="J215" s="49">
        <v>90446.4</v>
      </c>
      <c r="K215" s="64">
        <f t="shared" si="12"/>
        <v>6.659161022925107E-05</v>
      </c>
      <c r="L215" s="49">
        <f t="shared" si="13"/>
        <v>0.0004332576699767075</v>
      </c>
      <c r="M215" s="65">
        <f t="shared" si="14"/>
        <v>0.9186532383438941</v>
      </c>
    </row>
    <row r="216" spans="1:13" ht="12.75">
      <c r="A216" s="63" t="s">
        <v>904</v>
      </c>
      <c r="B216" s="48">
        <v>1.65</v>
      </c>
      <c r="C216" s="48">
        <v>14</v>
      </c>
      <c r="D216" s="48">
        <v>0.05362434405936283</v>
      </c>
      <c r="E216" s="48">
        <v>739.7655223324499</v>
      </c>
      <c r="F216" s="63" t="s">
        <v>905</v>
      </c>
      <c r="G216" s="63">
        <v>12</v>
      </c>
      <c r="H216" s="48">
        <v>947</v>
      </c>
      <c r="I216" s="49">
        <v>19.8</v>
      </c>
      <c r="J216" s="49">
        <v>1562.55</v>
      </c>
      <c r="K216" s="64">
        <f t="shared" si="12"/>
        <v>0.0006795059437300465</v>
      </c>
      <c r="L216" s="49">
        <f t="shared" si="13"/>
        <v>0.0044209947905191945</v>
      </c>
      <c r="M216" s="65">
        <f t="shared" si="14"/>
        <v>9.374008730717422</v>
      </c>
    </row>
    <row r="217" spans="1:13" ht="12.75">
      <c r="A217" s="63" t="s">
        <v>906</v>
      </c>
      <c r="B217" s="48">
        <v>2.25</v>
      </c>
      <c r="C217" s="48">
        <v>67</v>
      </c>
      <c r="D217" s="48">
        <v>0.3499510764912964</v>
      </c>
      <c r="E217" s="48">
        <v>4827.690584052676</v>
      </c>
      <c r="F217" s="63" t="s">
        <v>907</v>
      </c>
      <c r="G217" s="63">
        <v>3</v>
      </c>
      <c r="H217" s="48">
        <v>5302</v>
      </c>
      <c r="I217" s="49">
        <v>6.75</v>
      </c>
      <c r="J217" s="49">
        <v>11929.5</v>
      </c>
      <c r="K217" s="64">
        <f t="shared" si="12"/>
        <v>0.00019801079394075617</v>
      </c>
      <c r="L217" s="49">
        <f t="shared" si="13"/>
        <v>0.0012882958516495812</v>
      </c>
      <c r="M217" s="65">
        <f t="shared" si="14"/>
        <v>2.7316242459747313</v>
      </c>
    </row>
    <row r="218" spans="1:13" ht="12.75">
      <c r="A218" s="63" t="s">
        <v>908</v>
      </c>
      <c r="B218" s="48">
        <v>2.8</v>
      </c>
      <c r="C218" s="48">
        <v>91</v>
      </c>
      <c r="D218" s="48">
        <v>0.5914927647760021</v>
      </c>
      <c r="E218" s="48">
        <v>8159.837882697325</v>
      </c>
      <c r="F218" s="63" t="s">
        <v>909</v>
      </c>
      <c r="G218" s="63">
        <v>3</v>
      </c>
      <c r="H218" s="48">
        <v>6773</v>
      </c>
      <c r="I218" s="49">
        <v>8.4</v>
      </c>
      <c r="J218" s="49">
        <v>18964.4</v>
      </c>
      <c r="K218" s="64">
        <f t="shared" si="12"/>
        <v>0.0002619929564931354</v>
      </c>
      <c r="L218" s="49">
        <f t="shared" si="13"/>
        <v>0.0017045759591898873</v>
      </c>
      <c r="M218" s="65">
        <f t="shared" si="14"/>
        <v>3.6142792924984457</v>
      </c>
    </row>
    <row r="219" spans="1:13" ht="12.75">
      <c r="A219" s="63" t="s">
        <v>910</v>
      </c>
      <c r="B219" s="48">
        <v>2.25</v>
      </c>
      <c r="C219" s="48">
        <v>194</v>
      </c>
      <c r="D219" s="48">
        <v>1.0132911767061419</v>
      </c>
      <c r="E219" s="48">
        <v>13978.68616874954</v>
      </c>
      <c r="F219" s="63" t="s">
        <v>911</v>
      </c>
      <c r="G219" s="63">
        <v>73</v>
      </c>
      <c r="H219" s="48">
        <v>14686</v>
      </c>
      <c r="I219" s="49">
        <v>164.25</v>
      </c>
      <c r="J219" s="49">
        <v>33043.5</v>
      </c>
      <c r="K219" s="64">
        <f t="shared" si="12"/>
        <v>0.005036787137379025</v>
      </c>
      <c r="L219" s="49">
        <f t="shared" si="13"/>
        <v>0.03277029421269229</v>
      </c>
      <c r="M219" s="65">
        <f t="shared" si="14"/>
        <v>69.48414069989899</v>
      </c>
    </row>
    <row r="220" spans="1:13" ht="12.75">
      <c r="A220" s="63" t="s">
        <v>912</v>
      </c>
      <c r="B220" s="48">
        <v>2.8</v>
      </c>
      <c r="C220" s="48">
        <v>43</v>
      </c>
      <c r="D220" s="48">
        <v>0.2794965811578911</v>
      </c>
      <c r="E220" s="48">
        <v>3855.74757094489</v>
      </c>
      <c r="F220" s="63" t="s">
        <v>913</v>
      </c>
      <c r="G220" s="63">
        <v>292</v>
      </c>
      <c r="H220" s="48">
        <v>3290</v>
      </c>
      <c r="I220" s="49">
        <v>817.6</v>
      </c>
      <c r="J220" s="49">
        <v>9212</v>
      </c>
      <c r="K220" s="64">
        <f t="shared" si="12"/>
        <v>0.0248063834948645</v>
      </c>
      <c r="L220" s="49">
        <f t="shared" si="13"/>
        <v>0.16139504475914704</v>
      </c>
      <c r="M220" s="65">
        <f t="shared" si="14"/>
        <v>342.21224641820913</v>
      </c>
    </row>
    <row r="221" spans="1:13" ht="12.75">
      <c r="A221" s="63" t="s">
        <v>914</v>
      </c>
      <c r="B221" s="48">
        <v>2.25</v>
      </c>
      <c r="C221" s="48">
        <v>22</v>
      </c>
      <c r="D221" s="48">
        <v>0.11490930869863464</v>
      </c>
      <c r="E221" s="48">
        <v>1585.2118335695354</v>
      </c>
      <c r="F221" s="63" t="s">
        <v>915</v>
      </c>
      <c r="G221" s="63">
        <v>4</v>
      </c>
      <c r="H221" s="48">
        <v>1127</v>
      </c>
      <c r="I221" s="49">
        <v>9</v>
      </c>
      <c r="J221" s="49">
        <v>2535.75</v>
      </c>
      <c r="K221" s="64">
        <f aca="true" t="shared" si="15" ref="K221:K252">D221*I221/J221</f>
        <v>0.00040784137958699073</v>
      </c>
      <c r="L221" s="49">
        <f t="shared" si="13"/>
        <v>0.0026534935141473426</v>
      </c>
      <c r="M221" s="65">
        <f t="shared" si="14"/>
        <v>5.6263064190578005</v>
      </c>
    </row>
    <row r="222" spans="1:13" ht="12.75">
      <c r="A222" s="63" t="s">
        <v>916</v>
      </c>
      <c r="B222" s="48">
        <v>2.8</v>
      </c>
      <c r="C222" s="48">
        <v>21</v>
      </c>
      <c r="D222" s="48">
        <v>0.13649833033292358</v>
      </c>
      <c r="E222" s="48">
        <v>1883.0395113916907</v>
      </c>
      <c r="F222" s="63" t="s">
        <v>917</v>
      </c>
      <c r="G222" s="63">
        <v>6</v>
      </c>
      <c r="H222" s="48">
        <v>805</v>
      </c>
      <c r="I222" s="49">
        <v>16.8</v>
      </c>
      <c r="J222" s="49">
        <v>2254</v>
      </c>
      <c r="K222" s="64">
        <f t="shared" si="15"/>
        <v>0.0010173788596242752</v>
      </c>
      <c r="L222" s="49">
        <f t="shared" si="13"/>
        <v>0.006619260184382098</v>
      </c>
      <c r="M222" s="65">
        <f t="shared" si="14"/>
        <v>14.035077103540551</v>
      </c>
    </row>
    <row r="223" spans="1:13" ht="12.75">
      <c r="A223" s="63" t="s">
        <v>918</v>
      </c>
      <c r="B223" s="48">
        <v>2.25</v>
      </c>
      <c r="C223" s="48">
        <v>39</v>
      </c>
      <c r="D223" s="48">
        <v>0.20370286542030686</v>
      </c>
      <c r="E223" s="48">
        <v>2810.1482504187215</v>
      </c>
      <c r="F223" s="63" t="s">
        <v>919</v>
      </c>
      <c r="G223" s="63">
        <v>12</v>
      </c>
      <c r="H223" s="48">
        <v>1731</v>
      </c>
      <c r="I223" s="49">
        <v>27</v>
      </c>
      <c r="J223" s="49">
        <v>3894.75</v>
      </c>
      <c r="K223" s="64">
        <f t="shared" si="15"/>
        <v>0.0014121515800367894</v>
      </c>
      <c r="L223" s="49">
        <f t="shared" si="13"/>
        <v>0.009187726518616521</v>
      </c>
      <c r="M223" s="65">
        <f t="shared" si="14"/>
        <v>19.481097056628922</v>
      </c>
    </row>
    <row r="224" spans="1:13" ht="12.75">
      <c r="A224" s="63" t="s">
        <v>920</v>
      </c>
      <c r="B224" s="48">
        <v>2.8</v>
      </c>
      <c r="C224" s="48">
        <v>8</v>
      </c>
      <c r="D224" s="48">
        <v>0.051999363936351836</v>
      </c>
      <c r="E224" s="48">
        <v>717.3483852920726</v>
      </c>
      <c r="F224" s="63" t="s">
        <v>921</v>
      </c>
      <c r="G224" s="63">
        <v>39</v>
      </c>
      <c r="H224" s="48">
        <v>351</v>
      </c>
      <c r="I224" s="49">
        <v>109.2</v>
      </c>
      <c r="J224" s="49">
        <v>982.8</v>
      </c>
      <c r="K224" s="64">
        <f t="shared" si="15"/>
        <v>0.005777707104039093</v>
      </c>
      <c r="L224" s="49">
        <f t="shared" si="13"/>
        <v>0.03759086030636747</v>
      </c>
      <c r="M224" s="65">
        <f t="shared" si="14"/>
        <v>79.70537614356363</v>
      </c>
    </row>
    <row r="225" spans="1:13" ht="12.75">
      <c r="A225" s="63" t="s">
        <v>922</v>
      </c>
      <c r="B225" s="48">
        <v>2.8</v>
      </c>
      <c r="C225" s="48">
        <v>156</v>
      </c>
      <c r="D225" s="48">
        <v>1.0139875967588605</v>
      </c>
      <c r="E225" s="48">
        <v>13988.293513195413</v>
      </c>
      <c r="F225" s="63" t="s">
        <v>923</v>
      </c>
      <c r="G225" s="63">
        <v>3</v>
      </c>
      <c r="H225" s="48">
        <v>3286</v>
      </c>
      <c r="I225" s="49">
        <v>8.4</v>
      </c>
      <c r="J225" s="49">
        <v>9200.8</v>
      </c>
      <c r="K225" s="64">
        <f t="shared" si="15"/>
        <v>0.0009257342636264705</v>
      </c>
      <c r="L225" s="49">
        <f t="shared" si="13"/>
        <v>0.006023003028393935</v>
      </c>
      <c r="M225" s="65">
        <f t="shared" si="14"/>
        <v>12.770809659034157</v>
      </c>
    </row>
    <row r="226" spans="1:13" ht="12.75">
      <c r="A226" s="63" t="s">
        <v>924</v>
      </c>
      <c r="B226" s="48">
        <v>2.25</v>
      </c>
      <c r="C226" s="48">
        <v>227</v>
      </c>
      <c r="D226" s="48">
        <v>1.1856551397540938</v>
      </c>
      <c r="E226" s="48">
        <v>16356.503919103841</v>
      </c>
      <c r="F226" s="63" t="s">
        <v>925</v>
      </c>
      <c r="G226" s="63">
        <v>33</v>
      </c>
      <c r="H226" s="48">
        <v>2238</v>
      </c>
      <c r="I226" s="49">
        <v>74.25</v>
      </c>
      <c r="J226" s="49">
        <v>5035.5</v>
      </c>
      <c r="K226" s="64">
        <f t="shared" si="15"/>
        <v>0.017482850586186368</v>
      </c>
      <c r="L226" s="49">
        <f t="shared" si="13"/>
        <v>0.11374674802794912</v>
      </c>
      <c r="M226" s="65">
        <f t="shared" si="14"/>
        <v>241.1816931771344</v>
      </c>
    </row>
    <row r="227" spans="1:13" ht="12.75">
      <c r="A227" s="63" t="s">
        <v>926</v>
      </c>
      <c r="B227" s="48">
        <v>2.8</v>
      </c>
      <c r="C227" s="48">
        <v>83</v>
      </c>
      <c r="D227" s="48">
        <v>0.5394934008396503</v>
      </c>
      <c r="E227" s="48">
        <v>7442.489497405252</v>
      </c>
      <c r="F227" s="63" t="s">
        <v>927</v>
      </c>
      <c r="G227" s="63">
        <v>99</v>
      </c>
      <c r="H227" s="48">
        <v>644</v>
      </c>
      <c r="I227" s="49">
        <v>277.2</v>
      </c>
      <c r="J227" s="49">
        <v>1803.2</v>
      </c>
      <c r="K227" s="64">
        <f t="shared" si="15"/>
        <v>0.08293454453901455</v>
      </c>
      <c r="L227" s="49">
        <f t="shared" si="13"/>
        <v>0.539587906101862</v>
      </c>
      <c r="M227" s="65">
        <f t="shared" si="14"/>
        <v>1144.1094103154037</v>
      </c>
    </row>
    <row r="228" spans="1:13" ht="12.75">
      <c r="A228" s="63" t="s">
        <v>928</v>
      </c>
      <c r="B228" s="48">
        <v>2.25</v>
      </c>
      <c r="C228" s="48">
        <v>161</v>
      </c>
      <c r="D228" s="48">
        <v>0.8409272136581899</v>
      </c>
      <c r="E228" s="48">
        <v>11600.868418395237</v>
      </c>
      <c r="F228" s="63" t="s">
        <v>929</v>
      </c>
      <c r="G228" s="63">
        <v>100</v>
      </c>
      <c r="H228" s="48">
        <v>9677</v>
      </c>
      <c r="I228" s="49">
        <v>225</v>
      </c>
      <c r="J228" s="49">
        <v>21773.25</v>
      </c>
      <c r="K228" s="64">
        <f t="shared" si="15"/>
        <v>0.00868995777263811</v>
      </c>
      <c r="L228" s="49">
        <f t="shared" si="13"/>
        <v>0.056538516545968046</v>
      </c>
      <c r="M228" s="65">
        <f t="shared" si="14"/>
        <v>119.88083515960768</v>
      </c>
    </row>
    <row r="229" spans="1:13" ht="12.75">
      <c r="A229" s="63" t="s">
        <v>930</v>
      </c>
      <c r="B229" s="48">
        <v>1.65</v>
      </c>
      <c r="C229" s="48">
        <v>164</v>
      </c>
      <c r="D229" s="48">
        <v>0.6281708875525359</v>
      </c>
      <c r="E229" s="48">
        <v>8665.824690180125</v>
      </c>
      <c r="F229" s="63" t="s">
        <v>931</v>
      </c>
      <c r="G229" s="63">
        <v>41</v>
      </c>
      <c r="H229" s="48">
        <v>8263</v>
      </c>
      <c r="I229" s="49">
        <v>67.65</v>
      </c>
      <c r="J229" s="49">
        <v>13633.95</v>
      </c>
      <c r="K229" s="64">
        <f t="shared" si="15"/>
        <v>0.0031169074657695717</v>
      </c>
      <c r="L229" s="49">
        <f t="shared" si="13"/>
        <v>0.020279192251145488</v>
      </c>
      <c r="M229" s="65">
        <f t="shared" si="14"/>
        <v>42.99876706975495</v>
      </c>
    </row>
    <row r="230" spans="1:13" ht="12.75">
      <c r="A230" s="63" t="s">
        <v>932</v>
      </c>
      <c r="B230" s="48">
        <v>2.25</v>
      </c>
      <c r="C230" s="48">
        <v>143</v>
      </c>
      <c r="D230" s="48">
        <v>0.7469105065411251</v>
      </c>
      <c r="E230" s="48">
        <v>10303.87691820198</v>
      </c>
      <c r="F230" s="63" t="s">
        <v>933</v>
      </c>
      <c r="G230" s="63">
        <v>29</v>
      </c>
      <c r="H230" s="48">
        <v>7892</v>
      </c>
      <c r="I230" s="49">
        <v>65.25</v>
      </c>
      <c r="J230" s="49">
        <v>17757</v>
      </c>
      <c r="K230" s="64">
        <f t="shared" si="15"/>
        <v>0.0027446027229716965</v>
      </c>
      <c r="L230" s="49">
        <f t="shared" si="13"/>
        <v>0.017856906848666507</v>
      </c>
      <c r="M230" s="65">
        <f t="shared" si="14"/>
        <v>37.86270028229313</v>
      </c>
    </row>
    <row r="231" spans="1:13" ht="12.75">
      <c r="A231" s="63" t="s">
        <v>934</v>
      </c>
      <c r="B231" s="48">
        <v>1.65</v>
      </c>
      <c r="C231" s="48">
        <v>47</v>
      </c>
      <c r="D231" s="48">
        <v>0.18002458362786095</v>
      </c>
      <c r="E231" s="48">
        <v>2483.4985392589388</v>
      </c>
      <c r="F231" s="63" t="s">
        <v>935</v>
      </c>
      <c r="G231" s="63">
        <v>25</v>
      </c>
      <c r="H231" s="48">
        <v>4148</v>
      </c>
      <c r="I231" s="49">
        <v>41.25</v>
      </c>
      <c r="J231" s="49">
        <v>6844.2</v>
      </c>
      <c r="K231" s="64">
        <f t="shared" si="15"/>
        <v>0.0010850083391264521</v>
      </c>
      <c r="L231" s="49">
        <f t="shared" si="13"/>
        <v>0.007059270429065743</v>
      </c>
      <c r="M231" s="65">
        <f t="shared" si="14"/>
        <v>14.96804809100132</v>
      </c>
    </row>
    <row r="232" spans="1:13" ht="12.75">
      <c r="A232" s="63" t="s">
        <v>936</v>
      </c>
      <c r="B232" s="48">
        <v>1.65</v>
      </c>
      <c r="C232" s="48">
        <v>124</v>
      </c>
      <c r="D232" s="48">
        <v>0.4749584759543565</v>
      </c>
      <c r="E232" s="48">
        <v>6552.2089120874125</v>
      </c>
      <c r="F232" s="63" t="s">
        <v>937</v>
      </c>
      <c r="G232" s="63">
        <v>8</v>
      </c>
      <c r="H232" s="48">
        <v>6393</v>
      </c>
      <c r="I232" s="49">
        <v>13.2</v>
      </c>
      <c r="J232" s="49">
        <v>10548.45</v>
      </c>
      <c r="K232" s="64">
        <f t="shared" si="15"/>
        <v>0.0005943481632464964</v>
      </c>
      <c r="L232" s="49">
        <f t="shared" si="13"/>
        <v>0.0038669420888999707</v>
      </c>
      <c r="M232" s="65">
        <f t="shared" si="14"/>
        <v>8.199229046879289</v>
      </c>
    </row>
    <row r="233" spans="1:13" ht="12.75">
      <c r="A233" s="63" t="s">
        <v>938</v>
      </c>
      <c r="B233" s="48">
        <v>2.8</v>
      </c>
      <c r="C233" s="48">
        <v>66</v>
      </c>
      <c r="D233" s="48">
        <v>0.42899475247490265</v>
      </c>
      <c r="E233" s="48">
        <v>5918.124178659599</v>
      </c>
      <c r="F233" s="63" t="s">
        <v>939</v>
      </c>
      <c r="G233" s="63">
        <v>8</v>
      </c>
      <c r="H233" s="48">
        <v>4099</v>
      </c>
      <c r="I233" s="49">
        <v>22.4</v>
      </c>
      <c r="J233" s="49">
        <v>11477.2</v>
      </c>
      <c r="K233" s="64">
        <f t="shared" si="15"/>
        <v>0.0008372671431566774</v>
      </c>
      <c r="L233" s="49">
        <f t="shared" si="13"/>
        <v>0.005447419131979085</v>
      </c>
      <c r="M233" s="65">
        <f t="shared" si="14"/>
        <v>11.550376538003606</v>
      </c>
    </row>
    <row r="234" spans="1:13" ht="12.75">
      <c r="A234" s="63" t="s">
        <v>940</v>
      </c>
      <c r="B234" s="48">
        <v>2.8</v>
      </c>
      <c r="C234" s="48">
        <v>240</v>
      </c>
      <c r="D234" s="48">
        <v>1.559980918090555</v>
      </c>
      <c r="E234" s="48">
        <v>21520.45155876218</v>
      </c>
      <c r="F234" s="63" t="s">
        <v>941</v>
      </c>
      <c r="G234" s="63">
        <v>40</v>
      </c>
      <c r="H234" s="48">
        <v>15364</v>
      </c>
      <c r="I234" s="49">
        <v>112</v>
      </c>
      <c r="J234" s="49">
        <v>43019.2</v>
      </c>
      <c r="K234" s="64">
        <f t="shared" si="15"/>
        <v>0.004061392653190719</v>
      </c>
      <c r="L234" s="49">
        <f t="shared" si="13"/>
        <v>0.026424192352822746</v>
      </c>
      <c r="M234" s="65">
        <f t="shared" si="14"/>
        <v>56.028251910341524</v>
      </c>
    </row>
    <row r="235" spans="1:13" ht="12.75">
      <c r="A235" s="63" t="s">
        <v>942</v>
      </c>
      <c r="B235" s="48">
        <v>2.25</v>
      </c>
      <c r="C235" s="48">
        <v>361</v>
      </c>
      <c r="D235" s="48">
        <v>1.8855572927366866</v>
      </c>
      <c r="E235" s="48">
        <v>26011.885087209193</v>
      </c>
      <c r="F235" s="63" t="s">
        <v>943</v>
      </c>
      <c r="G235" s="63">
        <v>10</v>
      </c>
      <c r="H235" s="48">
        <v>21895</v>
      </c>
      <c r="I235" s="49">
        <v>22.5</v>
      </c>
      <c r="J235" s="49">
        <v>49263.75</v>
      </c>
      <c r="K235" s="64">
        <f t="shared" si="15"/>
        <v>0.0008611816819989434</v>
      </c>
      <c r="L235" s="49">
        <f t="shared" si="13"/>
        <v>0.0056030116659589345</v>
      </c>
      <c r="M235" s="65">
        <f t="shared" si="14"/>
        <v>11.880285493130485</v>
      </c>
    </row>
    <row r="236" spans="1:13" ht="12.75">
      <c r="A236" s="63" t="s">
        <v>944</v>
      </c>
      <c r="B236" s="48">
        <v>2.8</v>
      </c>
      <c r="C236" s="48">
        <v>151</v>
      </c>
      <c r="D236" s="48">
        <v>0.9814879942986408</v>
      </c>
      <c r="E236" s="48">
        <v>13539.950772387867</v>
      </c>
      <c r="F236" s="63" t="s">
        <v>945</v>
      </c>
      <c r="G236" s="63">
        <v>2518</v>
      </c>
      <c r="H236" s="48">
        <v>8919</v>
      </c>
      <c r="I236" s="49">
        <v>7050.4</v>
      </c>
      <c r="J236" s="49">
        <v>24973.2</v>
      </c>
      <c r="K236" s="64">
        <f t="shared" si="15"/>
        <v>0.277092361211344</v>
      </c>
      <c r="L236" s="49">
        <f t="shared" si="13"/>
        <v>1.80281555549526</v>
      </c>
      <c r="M236" s="65">
        <f t="shared" si="14"/>
        <v>3822.5805633896903</v>
      </c>
    </row>
    <row r="237" spans="1:13" ht="12.75">
      <c r="A237" s="63" t="s">
        <v>946</v>
      </c>
      <c r="B237" s="48">
        <v>2.8</v>
      </c>
      <c r="C237" s="48">
        <v>96</v>
      </c>
      <c r="D237" s="48">
        <v>0.623992367236222</v>
      </c>
      <c r="E237" s="48">
        <v>8608.18062350487</v>
      </c>
      <c r="F237" s="63" t="s">
        <v>947</v>
      </c>
      <c r="G237" s="63">
        <v>2041</v>
      </c>
      <c r="H237" s="48">
        <v>3850</v>
      </c>
      <c r="I237" s="49">
        <v>5714.8</v>
      </c>
      <c r="J237" s="49">
        <v>10780</v>
      </c>
      <c r="K237" s="64">
        <f t="shared" si="15"/>
        <v>0.3307969926049686</v>
      </c>
      <c r="L237" s="49">
        <f t="shared" si="13"/>
        <v>2.152228092366745</v>
      </c>
      <c r="M237" s="65">
        <f t="shared" si="14"/>
        <v>4563.453675993102</v>
      </c>
    </row>
    <row r="238" spans="1:13" ht="12.75">
      <c r="A238" s="63" t="s">
        <v>948</v>
      </c>
      <c r="B238" s="48">
        <v>1.65</v>
      </c>
      <c r="C238" s="48">
        <v>357</v>
      </c>
      <c r="D238" s="48">
        <v>1.367420773513752</v>
      </c>
      <c r="E238" s="48">
        <v>18864.020819477468</v>
      </c>
      <c r="F238" s="63" t="s">
        <v>949</v>
      </c>
      <c r="G238" s="63">
        <v>12</v>
      </c>
      <c r="H238" s="48">
        <v>22087</v>
      </c>
      <c r="I238" s="49">
        <v>19.8</v>
      </c>
      <c r="J238" s="49">
        <v>36443.55</v>
      </c>
      <c r="K238" s="64">
        <f t="shared" si="15"/>
        <v>0.0007429279341768924</v>
      </c>
      <c r="L238" s="49">
        <f t="shared" si="13"/>
        <v>0.004833630311896262</v>
      </c>
      <c r="M238" s="65">
        <f t="shared" si="14"/>
        <v>10.248936018188509</v>
      </c>
    </row>
    <row r="239" spans="1:13" ht="12.75">
      <c r="A239" s="63" t="s">
        <v>950</v>
      </c>
      <c r="B239" s="48">
        <v>1.65</v>
      </c>
      <c r="C239" s="48">
        <v>953</v>
      </c>
      <c r="D239" s="48">
        <v>3.6502857063266263</v>
      </c>
      <c r="E239" s="48">
        <v>50356.8959130589</v>
      </c>
      <c r="F239" s="63" t="s">
        <v>951</v>
      </c>
      <c r="G239" s="63">
        <v>33</v>
      </c>
      <c r="H239" s="48">
        <v>54816</v>
      </c>
      <c r="I239" s="49">
        <v>54.45</v>
      </c>
      <c r="J239" s="49">
        <v>90446.4</v>
      </c>
      <c r="K239" s="64">
        <f t="shared" si="15"/>
        <v>0.0021975231375652854</v>
      </c>
      <c r="L239" s="49">
        <f t="shared" si="13"/>
        <v>0.01429750310923135</v>
      </c>
      <c r="M239" s="65">
        <f t="shared" si="14"/>
        <v>30.31555686534851</v>
      </c>
    </row>
    <row r="240" spans="1:13" ht="12.75">
      <c r="A240" s="63" t="s">
        <v>952</v>
      </c>
      <c r="B240" s="48">
        <v>1.65</v>
      </c>
      <c r="C240" s="48">
        <v>14</v>
      </c>
      <c r="D240" s="48">
        <v>0.05362434405936283</v>
      </c>
      <c r="E240" s="48">
        <v>739.7655223324499</v>
      </c>
      <c r="F240" s="63" t="s">
        <v>953</v>
      </c>
      <c r="G240" s="63">
        <v>12</v>
      </c>
      <c r="H240" s="48">
        <v>947</v>
      </c>
      <c r="I240" s="49">
        <v>19.8</v>
      </c>
      <c r="J240" s="49">
        <v>1562.55</v>
      </c>
      <c r="K240" s="64">
        <f t="shared" si="15"/>
        <v>0.0006795059437300465</v>
      </c>
      <c r="L240" s="49">
        <f t="shared" si="13"/>
        <v>0.0044209947905191945</v>
      </c>
      <c r="M240" s="65">
        <f t="shared" si="14"/>
        <v>9.374008730717422</v>
      </c>
    </row>
    <row r="241" spans="1:13" ht="12.75">
      <c r="A241" s="63" t="s">
        <v>954</v>
      </c>
      <c r="B241" s="48">
        <v>1</v>
      </c>
      <c r="C241" s="48">
        <v>351</v>
      </c>
      <c r="D241" s="48">
        <v>0.8148114616812274</v>
      </c>
      <c r="E241" s="48">
        <v>11240.593001674886</v>
      </c>
      <c r="F241" s="63" t="s">
        <v>955</v>
      </c>
      <c r="G241" s="63">
        <v>3</v>
      </c>
      <c r="H241" s="48">
        <v>15050</v>
      </c>
      <c r="I241" s="49">
        <v>3</v>
      </c>
      <c r="J241" s="49">
        <v>15050</v>
      </c>
      <c r="K241" s="64">
        <f t="shared" si="15"/>
        <v>0.00016242088937167327</v>
      </c>
      <c r="L241" s="49">
        <f t="shared" si="13"/>
        <v>0.0010567411696827378</v>
      </c>
      <c r="M241" s="65">
        <f t="shared" si="14"/>
        <v>2.240649767775725</v>
      </c>
    </row>
    <row r="242" spans="1:13" ht="12.75">
      <c r="A242" s="63" t="s">
        <v>956</v>
      </c>
      <c r="B242" s="48">
        <v>1</v>
      </c>
      <c r="C242" s="48">
        <v>193</v>
      </c>
      <c r="D242" s="48">
        <v>0.4480302339158886</v>
      </c>
      <c r="E242" s="48">
        <v>6180.724926846875</v>
      </c>
      <c r="F242" s="63" t="s">
        <v>957</v>
      </c>
      <c r="G242" s="63">
        <v>3</v>
      </c>
      <c r="H242" s="48">
        <v>8219</v>
      </c>
      <c r="I242" s="49">
        <v>3</v>
      </c>
      <c r="J242" s="49">
        <v>8219</v>
      </c>
      <c r="K242" s="64">
        <f t="shared" si="15"/>
        <v>0.00016353457862850295</v>
      </c>
      <c r="L242" s="49">
        <f t="shared" si="13"/>
        <v>0.0010639870436123665</v>
      </c>
      <c r="M242" s="65">
        <f t="shared" si="14"/>
        <v>2.2560134785911456</v>
      </c>
    </row>
    <row r="243" spans="1:13" ht="12.75">
      <c r="A243" s="63" t="s">
        <v>958</v>
      </c>
      <c r="B243" s="48">
        <v>2.25</v>
      </c>
      <c r="C243" s="48">
        <v>67</v>
      </c>
      <c r="D243" s="48">
        <v>0.3499510764912964</v>
      </c>
      <c r="E243" s="48">
        <v>4827.690584052676</v>
      </c>
      <c r="F243" s="63" t="s">
        <v>959</v>
      </c>
      <c r="G243" s="63">
        <v>12</v>
      </c>
      <c r="H243" s="48">
        <v>5302</v>
      </c>
      <c r="I243" s="49">
        <v>27</v>
      </c>
      <c r="J243" s="49">
        <v>11929.5</v>
      </c>
      <c r="K243" s="64">
        <f t="shared" si="15"/>
        <v>0.0007920431757630247</v>
      </c>
      <c r="L243" s="49">
        <f t="shared" si="13"/>
        <v>0.005153183406598325</v>
      </c>
      <c r="M243" s="65">
        <f t="shared" si="14"/>
        <v>10.926496983898925</v>
      </c>
    </row>
    <row r="244" spans="1:13" ht="12.75">
      <c r="A244" s="63" t="s">
        <v>960</v>
      </c>
      <c r="B244" s="48">
        <v>1.65</v>
      </c>
      <c r="C244" s="48">
        <v>18</v>
      </c>
      <c r="D244" s="48">
        <v>0.06894558521918079</v>
      </c>
      <c r="E244" s="48">
        <v>951.1271001417213</v>
      </c>
      <c r="F244" s="63" t="s">
        <v>961</v>
      </c>
      <c r="G244" s="63">
        <v>9</v>
      </c>
      <c r="H244" s="48">
        <v>1738</v>
      </c>
      <c r="I244" s="49">
        <v>14.85</v>
      </c>
      <c r="J244" s="49">
        <v>2867.7</v>
      </c>
      <c r="K244" s="64">
        <f t="shared" si="15"/>
        <v>0.0003570254700648027</v>
      </c>
      <c r="L244" s="49">
        <f t="shared" si="13"/>
        <v>0.002322875550690146</v>
      </c>
      <c r="M244" s="65">
        <f t="shared" si="14"/>
        <v>4.925284177949075</v>
      </c>
    </row>
    <row r="245" spans="1:13" ht="12.75">
      <c r="A245" s="63" t="s">
        <v>962</v>
      </c>
      <c r="B245" s="48">
        <v>1.65</v>
      </c>
      <c r="C245" s="48">
        <v>79</v>
      </c>
      <c r="D245" s="48">
        <v>0.30259451290640454</v>
      </c>
      <c r="E245" s="48">
        <v>4174.39116173311</v>
      </c>
      <c r="F245" s="63" t="s">
        <v>963</v>
      </c>
      <c r="G245" s="63">
        <v>7</v>
      </c>
      <c r="H245" s="48">
        <v>5651</v>
      </c>
      <c r="I245" s="49">
        <v>11.55</v>
      </c>
      <c r="J245" s="49">
        <v>9324.15</v>
      </c>
      <c r="K245" s="64">
        <f t="shared" si="15"/>
        <v>0.0003748295151910869</v>
      </c>
      <c r="L245" s="49">
        <f t="shared" si="13"/>
        <v>0.0024387120514297806</v>
      </c>
      <c r="M245" s="65">
        <f t="shared" si="14"/>
        <v>5.1708968558010575</v>
      </c>
    </row>
    <row r="246" spans="1:13" ht="12.75">
      <c r="A246" s="63" t="s">
        <v>964</v>
      </c>
      <c r="B246" s="48">
        <v>2.8</v>
      </c>
      <c r="C246" s="48">
        <v>91</v>
      </c>
      <c r="D246" s="48">
        <v>0.5914927647760021</v>
      </c>
      <c r="E246" s="48">
        <v>8159.837882697325</v>
      </c>
      <c r="F246" s="63" t="s">
        <v>965</v>
      </c>
      <c r="G246" s="63">
        <v>5</v>
      </c>
      <c r="H246" s="48">
        <v>6773</v>
      </c>
      <c r="I246" s="49">
        <v>14</v>
      </c>
      <c r="J246" s="49">
        <v>18964.4</v>
      </c>
      <c r="K246" s="64">
        <f t="shared" si="15"/>
        <v>0.000436654927488559</v>
      </c>
      <c r="L246" s="49">
        <f t="shared" si="13"/>
        <v>0.0028409599319831453</v>
      </c>
      <c r="M246" s="65">
        <f t="shared" si="14"/>
        <v>6.023798820830743</v>
      </c>
    </row>
    <row r="247" spans="1:13" ht="12.75">
      <c r="A247" s="63" t="s">
        <v>966</v>
      </c>
      <c r="B247" s="48">
        <v>2.25</v>
      </c>
      <c r="C247" s="48">
        <v>194</v>
      </c>
      <c r="D247" s="48">
        <v>1.0132911767061419</v>
      </c>
      <c r="E247" s="48">
        <v>13978.68616874954</v>
      </c>
      <c r="F247" s="63" t="s">
        <v>967</v>
      </c>
      <c r="G247" s="63">
        <v>5</v>
      </c>
      <c r="H247" s="48">
        <v>14686</v>
      </c>
      <c r="I247" s="49">
        <v>11.25</v>
      </c>
      <c r="J247" s="49">
        <v>33043.5</v>
      </c>
      <c r="K247" s="64">
        <f t="shared" si="15"/>
        <v>0.00034498542036842634</v>
      </c>
      <c r="L247" s="49">
        <f t="shared" si="13"/>
        <v>0.0022445406994994715</v>
      </c>
      <c r="M247" s="65">
        <f t="shared" si="14"/>
        <v>4.759187719171163</v>
      </c>
    </row>
    <row r="248" spans="1:13" ht="12.75">
      <c r="A248" s="63" t="s">
        <v>968</v>
      </c>
      <c r="B248" s="48">
        <v>2.8</v>
      </c>
      <c r="C248" s="48">
        <v>43</v>
      </c>
      <c r="D248" s="48">
        <v>0.2794965811578911</v>
      </c>
      <c r="E248" s="48">
        <v>3855.74757094489</v>
      </c>
      <c r="F248" s="63" t="s">
        <v>969</v>
      </c>
      <c r="G248" s="63">
        <v>445</v>
      </c>
      <c r="H248" s="48">
        <v>3290</v>
      </c>
      <c r="I248" s="49">
        <v>1246</v>
      </c>
      <c r="J248" s="49">
        <v>9212</v>
      </c>
      <c r="K248" s="64">
        <f t="shared" si="15"/>
        <v>0.037804248819228434</v>
      </c>
      <c r="L248" s="49">
        <f t="shared" si="13"/>
        <v>0.24596162643089184</v>
      </c>
      <c r="M248" s="65">
        <f t="shared" si="14"/>
        <v>521.5220878633667</v>
      </c>
    </row>
    <row r="249" spans="1:13" ht="12.75">
      <c r="A249" s="63" t="s">
        <v>970</v>
      </c>
      <c r="B249" s="48">
        <v>1</v>
      </c>
      <c r="C249" s="48">
        <v>142</v>
      </c>
      <c r="D249" s="48">
        <v>0.329638824953659</v>
      </c>
      <c r="E249" s="48">
        <v>4547.47637104796</v>
      </c>
      <c r="F249" s="63" t="s">
        <v>971</v>
      </c>
      <c r="G249" s="63">
        <v>4</v>
      </c>
      <c r="H249" s="48">
        <v>9759</v>
      </c>
      <c r="I249" s="49">
        <v>4</v>
      </c>
      <c r="J249" s="49">
        <v>9759</v>
      </c>
      <c r="K249" s="64">
        <f t="shared" si="15"/>
        <v>0.00013511172249355835</v>
      </c>
      <c r="L249" s="49">
        <f t="shared" si="13"/>
        <v>0.0008790625406499792</v>
      </c>
      <c r="M249" s="65">
        <f t="shared" si="14"/>
        <v>1.8639107986670604</v>
      </c>
    </row>
    <row r="250" spans="1:13" ht="12.75">
      <c r="A250" s="63" t="s">
        <v>972</v>
      </c>
      <c r="B250" s="48">
        <v>1.2</v>
      </c>
      <c r="C250" s="48">
        <v>1434</v>
      </c>
      <c r="D250" s="48">
        <v>3.9946654223961713</v>
      </c>
      <c r="E250" s="48">
        <v>55107.72774154457</v>
      </c>
      <c r="F250" s="63" t="s">
        <v>973</v>
      </c>
      <c r="G250" s="63">
        <v>3</v>
      </c>
      <c r="H250" s="48">
        <v>86073</v>
      </c>
      <c r="I250" s="49">
        <v>3.6</v>
      </c>
      <c r="J250" s="49">
        <v>103287.6</v>
      </c>
      <c r="K250" s="64">
        <f t="shared" si="15"/>
        <v>0.00013923060968234536</v>
      </c>
      <c r="L250" s="49">
        <f t="shared" si="13"/>
        <v>0.0009058608033765786</v>
      </c>
      <c r="M250" s="65">
        <f t="shared" si="14"/>
        <v>1.9207322066691495</v>
      </c>
    </row>
    <row r="251" spans="1:13" ht="12.75">
      <c r="A251" s="63" t="s">
        <v>974</v>
      </c>
      <c r="B251" s="48">
        <v>1.2</v>
      </c>
      <c r="C251" s="48">
        <v>494</v>
      </c>
      <c r="D251" s="48">
        <v>1.3761260241727395</v>
      </c>
      <c r="E251" s="48">
        <v>18984.11262505092</v>
      </c>
      <c r="F251" s="63" t="s">
        <v>975</v>
      </c>
      <c r="G251" s="63">
        <v>3</v>
      </c>
      <c r="H251" s="48">
        <v>40306</v>
      </c>
      <c r="I251" s="49">
        <v>3.6</v>
      </c>
      <c r="J251" s="49">
        <v>48367.2</v>
      </c>
      <c r="K251" s="64">
        <f t="shared" si="15"/>
        <v>0.00010242589372595194</v>
      </c>
      <c r="L251" s="49">
        <f t="shared" si="13"/>
        <v>0.0006664023276838383</v>
      </c>
      <c r="M251" s="65">
        <f t="shared" si="14"/>
        <v>1.4129990044944365</v>
      </c>
    </row>
    <row r="252" spans="1:13" ht="12.75">
      <c r="A252" s="63" t="s">
        <v>976</v>
      </c>
      <c r="B252" s="48">
        <v>2.8</v>
      </c>
      <c r="C252" s="48">
        <v>8</v>
      </c>
      <c r="D252" s="48">
        <v>0.051999363936351836</v>
      </c>
      <c r="E252" s="48">
        <v>717.3483852920726</v>
      </c>
      <c r="F252" s="63" t="s">
        <v>977</v>
      </c>
      <c r="G252" s="63">
        <v>42</v>
      </c>
      <c r="H252" s="48">
        <v>351</v>
      </c>
      <c r="I252" s="49">
        <v>117.6</v>
      </c>
      <c r="J252" s="49">
        <v>982.8</v>
      </c>
      <c r="K252" s="64">
        <f t="shared" si="15"/>
        <v>0.0062221461120421</v>
      </c>
      <c r="L252" s="49">
        <f t="shared" si="13"/>
        <v>0.040482464945318805</v>
      </c>
      <c r="M252" s="65">
        <f t="shared" si="14"/>
        <v>85.83655892383774</v>
      </c>
    </row>
    <row r="253" spans="1:13" ht="12.75">
      <c r="A253" s="63" t="s">
        <v>978</v>
      </c>
      <c r="B253" s="48">
        <v>1.65</v>
      </c>
      <c r="C253" s="48">
        <v>47</v>
      </c>
      <c r="D253" s="48">
        <v>0.18002458362786095</v>
      </c>
      <c r="E253" s="48">
        <v>2483.4985392589388</v>
      </c>
      <c r="F253" s="63" t="s">
        <v>979</v>
      </c>
      <c r="G253" s="63">
        <v>3</v>
      </c>
      <c r="H253" s="48">
        <v>2983</v>
      </c>
      <c r="I253" s="49">
        <v>4.95</v>
      </c>
      <c r="J253" s="49">
        <v>4921.95</v>
      </c>
      <c r="K253" s="64">
        <f aca="true" t="shared" si="16" ref="K253:K262">D253*I253/J253</f>
        <v>0.0001810505366689852</v>
      </c>
      <c r="L253" s="49">
        <f t="shared" si="13"/>
        <v>0.0011779491950290864</v>
      </c>
      <c r="M253" s="65">
        <f t="shared" si="14"/>
        <v>2.4976519000257515</v>
      </c>
    </row>
    <row r="254" spans="1:13" ht="12.75">
      <c r="A254" s="63" t="s">
        <v>980</v>
      </c>
      <c r="B254" s="48">
        <v>1.65</v>
      </c>
      <c r="C254" s="48">
        <v>233</v>
      </c>
      <c r="D254" s="48">
        <v>0.8924622975593957</v>
      </c>
      <c r="E254" s="48">
        <v>12311.811907390058</v>
      </c>
      <c r="F254" s="63" t="s">
        <v>981</v>
      </c>
      <c r="G254" s="63">
        <v>5</v>
      </c>
      <c r="H254" s="48">
        <v>13859</v>
      </c>
      <c r="I254" s="49">
        <v>8.25</v>
      </c>
      <c r="J254" s="49">
        <v>22867.35</v>
      </c>
      <c r="K254" s="64">
        <f t="shared" si="16"/>
        <v>0.0003219793266322951</v>
      </c>
      <c r="L254" s="49">
        <f t="shared" si="13"/>
        <v>0.0020948586820040667</v>
      </c>
      <c r="M254" s="65">
        <f t="shared" si="14"/>
        <v>4.4418110640703</v>
      </c>
    </row>
    <row r="255" spans="1:13" ht="12.75">
      <c r="A255" s="63" t="s">
        <v>982</v>
      </c>
      <c r="B255" s="48">
        <v>2.8</v>
      </c>
      <c r="C255" s="48">
        <v>83</v>
      </c>
      <c r="D255" s="48">
        <v>0.5394934008396503</v>
      </c>
      <c r="E255" s="48">
        <v>7442.489497405252</v>
      </c>
      <c r="F255" s="63" t="s">
        <v>983</v>
      </c>
      <c r="G255" s="63">
        <v>108</v>
      </c>
      <c r="H255" s="48">
        <v>644</v>
      </c>
      <c r="I255" s="49">
        <v>302.4</v>
      </c>
      <c r="J255" s="49">
        <v>1803.2</v>
      </c>
      <c r="K255" s="64">
        <f t="shared" si="16"/>
        <v>0.09047404858801587</v>
      </c>
      <c r="L255" s="49">
        <f t="shared" si="13"/>
        <v>0.5886413521111221</v>
      </c>
      <c r="M255" s="65">
        <f t="shared" si="14"/>
        <v>1248.119356707713</v>
      </c>
    </row>
    <row r="256" spans="1:13" ht="12.75">
      <c r="A256" s="63" t="s">
        <v>984</v>
      </c>
      <c r="B256" s="48">
        <v>2.8</v>
      </c>
      <c r="C256" s="48">
        <v>240</v>
      </c>
      <c r="D256" s="48">
        <v>1.559980918090555</v>
      </c>
      <c r="E256" s="48">
        <v>21520.45155876218</v>
      </c>
      <c r="F256" s="63" t="s">
        <v>985</v>
      </c>
      <c r="G256" s="63">
        <v>2</v>
      </c>
      <c r="H256" s="48">
        <v>15364</v>
      </c>
      <c r="I256" s="49">
        <v>5.6</v>
      </c>
      <c r="J256" s="49">
        <v>43019.2</v>
      </c>
      <c r="K256" s="64">
        <f t="shared" si="16"/>
        <v>0.00020306963265953593</v>
      </c>
      <c r="L256" s="49">
        <f t="shared" si="13"/>
        <v>0.0013212096176411373</v>
      </c>
      <c r="M256" s="65">
        <f t="shared" si="14"/>
        <v>2.801412595517076</v>
      </c>
    </row>
    <row r="257" spans="1:13" ht="12.75">
      <c r="A257" s="63" t="s">
        <v>986</v>
      </c>
      <c r="B257" s="48">
        <v>2.8</v>
      </c>
      <c r="C257" s="48">
        <v>151</v>
      </c>
      <c r="D257" s="48">
        <v>0.9814879942986408</v>
      </c>
      <c r="E257" s="48">
        <v>13539.950772387867</v>
      </c>
      <c r="F257" s="63" t="s">
        <v>987</v>
      </c>
      <c r="G257" s="63">
        <v>46</v>
      </c>
      <c r="H257" s="48">
        <v>8919</v>
      </c>
      <c r="I257" s="49">
        <v>128.8</v>
      </c>
      <c r="J257" s="49">
        <v>24973.2</v>
      </c>
      <c r="K257" s="64">
        <f t="shared" si="16"/>
        <v>0.005062052667085713</v>
      </c>
      <c r="L257" s="49">
        <f t="shared" si="13"/>
        <v>0.03293467654995313</v>
      </c>
      <c r="M257" s="65">
        <f t="shared" si="14"/>
        <v>69.83268701982756</v>
      </c>
    </row>
    <row r="258" spans="1:13" ht="12.75">
      <c r="A258" s="63" t="s">
        <v>988</v>
      </c>
      <c r="B258" s="48">
        <v>2.8</v>
      </c>
      <c r="C258" s="48">
        <v>96</v>
      </c>
      <c r="D258" s="48">
        <v>0.623992367236222</v>
      </c>
      <c r="E258" s="48">
        <v>8608.18062350487</v>
      </c>
      <c r="F258" s="63" t="s">
        <v>989</v>
      </c>
      <c r="G258" s="63">
        <v>4</v>
      </c>
      <c r="H258" s="48">
        <v>3850</v>
      </c>
      <c r="I258" s="49">
        <v>11.2</v>
      </c>
      <c r="J258" s="49">
        <v>10780</v>
      </c>
      <c r="K258" s="64">
        <f t="shared" si="16"/>
        <v>0.0006483037581675033</v>
      </c>
      <c r="L258" s="49">
        <f t="shared" si="13"/>
        <v>0.004217987442169024</v>
      </c>
      <c r="M258" s="65">
        <f t="shared" si="14"/>
        <v>8.943564284160903</v>
      </c>
    </row>
    <row r="259" spans="1:13" ht="12.75">
      <c r="A259" s="63" t="s">
        <v>990</v>
      </c>
      <c r="B259" s="48">
        <v>2.8</v>
      </c>
      <c r="C259" s="48">
        <v>43</v>
      </c>
      <c r="D259" s="48">
        <v>0.2794965811578911</v>
      </c>
      <c r="E259" s="48">
        <v>3855.74757094489</v>
      </c>
      <c r="F259" s="63" t="s">
        <v>991</v>
      </c>
      <c r="G259" s="63">
        <v>18</v>
      </c>
      <c r="H259" s="48">
        <v>3290</v>
      </c>
      <c r="I259" s="49">
        <v>50.4</v>
      </c>
      <c r="J259" s="49">
        <v>9212</v>
      </c>
      <c r="K259" s="64">
        <f t="shared" si="16"/>
        <v>0.0015291606263957568</v>
      </c>
      <c r="L259" s="49">
        <f t="shared" si="13"/>
        <v>0.009949009608440569</v>
      </c>
      <c r="M259" s="65">
        <f t="shared" si="14"/>
        <v>21.095275464136176</v>
      </c>
    </row>
    <row r="260" spans="1:13" ht="12.75">
      <c r="A260" s="63" t="s">
        <v>992</v>
      </c>
      <c r="B260" s="48">
        <v>2.8</v>
      </c>
      <c r="C260" s="48">
        <v>8</v>
      </c>
      <c r="D260" s="48">
        <v>0.051999363936351836</v>
      </c>
      <c r="E260" s="48">
        <v>717.3483852920726</v>
      </c>
      <c r="F260" s="63" t="s">
        <v>993</v>
      </c>
      <c r="G260" s="63">
        <v>6</v>
      </c>
      <c r="H260" s="48">
        <v>351</v>
      </c>
      <c r="I260" s="49">
        <v>16.8</v>
      </c>
      <c r="J260" s="49">
        <v>982.8</v>
      </c>
      <c r="K260" s="64">
        <f t="shared" si="16"/>
        <v>0.0008888780160060143</v>
      </c>
      <c r="L260" s="49">
        <f aca="true" t="shared" si="17" ref="L260:L323">K260*100/$K$555</f>
        <v>0.005783209277902687</v>
      </c>
      <c r="M260" s="65">
        <f aca="true" t="shared" si="18" ref="M260:M323">K260*$M$557/100</f>
        <v>12.262365560548249</v>
      </c>
    </row>
    <row r="261" spans="1:13" ht="12.75">
      <c r="A261" s="63" t="s">
        <v>994</v>
      </c>
      <c r="B261" s="48">
        <v>2.25</v>
      </c>
      <c r="C261" s="48">
        <v>227</v>
      </c>
      <c r="D261" s="48">
        <v>1.1856551397540938</v>
      </c>
      <c r="E261" s="48">
        <v>16356.503919103841</v>
      </c>
      <c r="F261" s="63" t="s">
        <v>995</v>
      </c>
      <c r="G261" s="63">
        <v>2</v>
      </c>
      <c r="H261" s="48">
        <v>2238</v>
      </c>
      <c r="I261" s="49">
        <v>4.5</v>
      </c>
      <c r="J261" s="49">
        <v>5035.5</v>
      </c>
      <c r="K261" s="64">
        <f t="shared" si="16"/>
        <v>0.0010595667021931132</v>
      </c>
      <c r="L261" s="49">
        <f t="shared" si="17"/>
        <v>0.00689374230472419</v>
      </c>
      <c r="M261" s="65">
        <f t="shared" si="18"/>
        <v>14.617072313765721</v>
      </c>
    </row>
    <row r="262" spans="1:13" ht="12.75">
      <c r="A262" s="63" t="s">
        <v>996</v>
      </c>
      <c r="B262" s="48">
        <v>2.8</v>
      </c>
      <c r="C262" s="48">
        <v>83</v>
      </c>
      <c r="D262" s="48">
        <v>0.5394934008396503</v>
      </c>
      <c r="E262" s="48">
        <v>7442.489497405252</v>
      </c>
      <c r="F262" s="63" t="s">
        <v>997</v>
      </c>
      <c r="G262" s="63">
        <v>24</v>
      </c>
      <c r="H262" s="48">
        <v>644</v>
      </c>
      <c r="I262" s="49">
        <v>67.2</v>
      </c>
      <c r="J262" s="49">
        <v>1803.2</v>
      </c>
      <c r="K262" s="64">
        <f t="shared" si="16"/>
        <v>0.020105344130670194</v>
      </c>
      <c r="L262" s="49">
        <f t="shared" si="17"/>
        <v>0.13080918935802716</v>
      </c>
      <c r="M262" s="65">
        <f t="shared" si="18"/>
        <v>277.3598570461584</v>
      </c>
    </row>
    <row r="263" spans="1:13" s="1" customFormat="1" ht="12.75">
      <c r="A263" s="66" t="s">
        <v>998</v>
      </c>
      <c r="F263" s="66"/>
      <c r="G263" s="66">
        <f>SUM(G157:G262)</f>
        <v>14396</v>
      </c>
      <c r="H263" s="48"/>
      <c r="I263" s="66">
        <f>SUM(I157:I262)</f>
        <v>38478.50000000001</v>
      </c>
      <c r="J263" s="67"/>
      <c r="K263" s="68">
        <f>SUM(K157:K262)</f>
        <v>1.889403247389932</v>
      </c>
      <c r="L263" s="67">
        <f t="shared" si="17"/>
        <v>12.292816554404457</v>
      </c>
      <c r="M263" s="69">
        <f t="shared" si="18"/>
        <v>26064.94130081575</v>
      </c>
    </row>
    <row r="264" spans="1:13" ht="12.75">
      <c r="A264" s="63" t="s">
        <v>999</v>
      </c>
      <c r="B264" s="48">
        <v>2.25</v>
      </c>
      <c r="C264" s="48">
        <v>161</v>
      </c>
      <c r="D264" s="48">
        <v>0.8409272136581899</v>
      </c>
      <c r="E264" s="48">
        <v>11600.868418395237</v>
      </c>
      <c r="F264" s="63" t="s">
        <v>1000</v>
      </c>
      <c r="G264" s="63">
        <v>21</v>
      </c>
      <c r="H264" s="48">
        <v>9677</v>
      </c>
      <c r="I264" s="49">
        <v>47.25</v>
      </c>
      <c r="J264" s="49">
        <v>21773.25</v>
      </c>
      <c r="K264" s="64">
        <f aca="true" t="shared" si="19" ref="K264:K295">D264*I264/J264</f>
        <v>0.0018248911322540032</v>
      </c>
      <c r="L264" s="49">
        <f t="shared" si="17"/>
        <v>0.011873088474653291</v>
      </c>
      <c r="M264" s="65">
        <f t="shared" si="18"/>
        <v>25.174975383517616</v>
      </c>
    </row>
    <row r="265" spans="1:13" ht="12.75">
      <c r="A265" s="63" t="s">
        <v>1001</v>
      </c>
      <c r="B265" s="48">
        <v>1.65</v>
      </c>
      <c r="C265" s="48">
        <v>164</v>
      </c>
      <c r="D265" s="48">
        <v>0.6281708875525359</v>
      </c>
      <c r="E265" s="48">
        <v>8665.824690180125</v>
      </c>
      <c r="F265" s="63" t="s">
        <v>1002</v>
      </c>
      <c r="G265" s="63">
        <v>16</v>
      </c>
      <c r="H265" s="48">
        <v>8263</v>
      </c>
      <c r="I265" s="49">
        <v>26.4</v>
      </c>
      <c r="J265" s="49">
        <v>13633.95</v>
      </c>
      <c r="K265" s="64">
        <f t="shared" si="19"/>
        <v>0.0012163541329832475</v>
      </c>
      <c r="L265" s="49">
        <f t="shared" si="17"/>
        <v>0.007913831122398239</v>
      </c>
      <c r="M265" s="65">
        <f t="shared" si="18"/>
        <v>16.780006661367782</v>
      </c>
    </row>
    <row r="266" spans="1:13" ht="12.75">
      <c r="A266" s="63" t="s">
        <v>1003</v>
      </c>
      <c r="B266" s="48">
        <v>2.25</v>
      </c>
      <c r="C266" s="48">
        <v>143</v>
      </c>
      <c r="D266" s="48">
        <v>0.7469105065411251</v>
      </c>
      <c r="E266" s="48">
        <v>10303.87691820198</v>
      </c>
      <c r="F266" s="63" t="s">
        <v>1004</v>
      </c>
      <c r="G266" s="63">
        <v>121</v>
      </c>
      <c r="H266" s="48">
        <v>7892</v>
      </c>
      <c r="I266" s="49">
        <v>272.25</v>
      </c>
      <c r="J266" s="49">
        <v>17757</v>
      </c>
      <c r="K266" s="64">
        <f t="shared" si="19"/>
        <v>0.011451618257916388</v>
      </c>
      <c r="L266" s="49">
        <f t="shared" si="17"/>
        <v>0.07450640443753956</v>
      </c>
      <c r="M266" s="65">
        <f t="shared" si="18"/>
        <v>157.97885290198167</v>
      </c>
    </row>
    <row r="267" spans="1:13" ht="12.75">
      <c r="A267" s="63" t="s">
        <v>1005</v>
      </c>
      <c r="B267" s="48">
        <v>2.8</v>
      </c>
      <c r="C267" s="48">
        <v>66</v>
      </c>
      <c r="D267" s="48">
        <v>0.42899475247490265</v>
      </c>
      <c r="E267" s="48">
        <v>5918.124178659599</v>
      </c>
      <c r="F267" s="63" t="s">
        <v>1006</v>
      </c>
      <c r="G267" s="63">
        <v>2647</v>
      </c>
      <c r="H267" s="48">
        <v>4099</v>
      </c>
      <c r="I267" s="49">
        <v>7411.6</v>
      </c>
      <c r="J267" s="49">
        <v>11477.2</v>
      </c>
      <c r="K267" s="64">
        <f t="shared" si="19"/>
        <v>0.2770307659919657</v>
      </c>
      <c r="L267" s="49">
        <f t="shared" si="17"/>
        <v>1.8024148052935802</v>
      </c>
      <c r="M267" s="65">
        <f t="shared" si="18"/>
        <v>3821.730837011944</v>
      </c>
    </row>
    <row r="268" spans="1:13" ht="12.75">
      <c r="A268" s="63" t="s">
        <v>1007</v>
      </c>
      <c r="B268" s="48">
        <v>2.8</v>
      </c>
      <c r="C268" s="48">
        <v>240</v>
      </c>
      <c r="D268" s="48">
        <v>1.559980918090555</v>
      </c>
      <c r="E268" s="48">
        <v>21520.45155876218</v>
      </c>
      <c r="F268" s="63" t="s">
        <v>1008</v>
      </c>
      <c r="G268" s="63">
        <v>9996</v>
      </c>
      <c r="H268" s="48">
        <v>15364</v>
      </c>
      <c r="I268" s="49">
        <v>27988.8</v>
      </c>
      <c r="J268" s="49">
        <v>43019.2</v>
      </c>
      <c r="K268" s="64">
        <f t="shared" si="19"/>
        <v>1.0149420240323608</v>
      </c>
      <c r="L268" s="49">
        <f t="shared" si="17"/>
        <v>6.603405668970405</v>
      </c>
      <c r="M268" s="65">
        <f t="shared" si="18"/>
        <v>14001.460152394347</v>
      </c>
    </row>
    <row r="269" spans="1:13" ht="12.75">
      <c r="A269" s="63" t="s">
        <v>1009</v>
      </c>
      <c r="B269" s="48">
        <v>2.8</v>
      </c>
      <c r="C269" s="48">
        <v>23</v>
      </c>
      <c r="D269" s="48">
        <v>0.1494981713170115</v>
      </c>
      <c r="E269" s="48">
        <v>2062.3766077147084</v>
      </c>
      <c r="F269" s="63" t="s">
        <v>1010</v>
      </c>
      <c r="G269" s="63">
        <v>567</v>
      </c>
      <c r="H269" s="48">
        <v>978</v>
      </c>
      <c r="I269" s="49">
        <v>1587.6</v>
      </c>
      <c r="J269" s="49">
        <v>2738.4</v>
      </c>
      <c r="K269" s="64">
        <f t="shared" si="19"/>
        <v>0.08667225269605881</v>
      </c>
      <c r="L269" s="49">
        <f t="shared" si="17"/>
        <v>0.5639061456158029</v>
      </c>
      <c r="M269" s="65">
        <f t="shared" si="18"/>
        <v>1195.672327785521</v>
      </c>
    </row>
    <row r="270" spans="1:13" ht="12.75">
      <c r="A270" s="63" t="s">
        <v>1011</v>
      </c>
      <c r="B270" s="48">
        <v>2.25</v>
      </c>
      <c r="C270" s="48">
        <v>361</v>
      </c>
      <c r="D270" s="48">
        <v>1.8855572927366866</v>
      </c>
      <c r="E270" s="48">
        <v>26011.885087209193</v>
      </c>
      <c r="F270" s="63" t="s">
        <v>1012</v>
      </c>
      <c r="G270" s="63">
        <v>2654</v>
      </c>
      <c r="H270" s="48">
        <v>21895</v>
      </c>
      <c r="I270" s="49">
        <v>5971.5</v>
      </c>
      <c r="J270" s="49">
        <v>49263.75</v>
      </c>
      <c r="K270" s="64">
        <f t="shared" si="19"/>
        <v>0.2285576184025196</v>
      </c>
      <c r="L270" s="49">
        <f t="shared" si="17"/>
        <v>1.4870392961455015</v>
      </c>
      <c r="M270" s="65">
        <f t="shared" si="18"/>
        <v>3153.027769876831</v>
      </c>
    </row>
    <row r="271" spans="1:13" ht="12.75">
      <c r="A271" s="63" t="s">
        <v>1013</v>
      </c>
      <c r="B271" s="48">
        <v>2.8</v>
      </c>
      <c r="C271" s="48">
        <v>151</v>
      </c>
      <c r="D271" s="48">
        <v>0.9814879942986408</v>
      </c>
      <c r="E271" s="48">
        <v>13539.950772387867</v>
      </c>
      <c r="F271" s="63" t="s">
        <v>1014</v>
      </c>
      <c r="G271" s="63">
        <v>698</v>
      </c>
      <c r="H271" s="48">
        <v>8919</v>
      </c>
      <c r="I271" s="49">
        <v>1954.4</v>
      </c>
      <c r="J271" s="49">
        <v>24973.2</v>
      </c>
      <c r="K271" s="64">
        <f t="shared" si="19"/>
        <v>0.07681114699186582</v>
      </c>
      <c r="L271" s="49">
        <f t="shared" si="17"/>
        <v>0.4997479180840714</v>
      </c>
      <c r="M271" s="65">
        <f t="shared" si="18"/>
        <v>1059.6351204312964</v>
      </c>
    </row>
    <row r="272" spans="1:13" ht="12.75">
      <c r="A272" s="63" t="s">
        <v>1015</v>
      </c>
      <c r="B272" s="48">
        <v>2.8</v>
      </c>
      <c r="C272" s="48">
        <v>96</v>
      </c>
      <c r="D272" s="48">
        <v>0.623992367236222</v>
      </c>
      <c r="E272" s="48">
        <v>8608.18062350487</v>
      </c>
      <c r="F272" s="63" t="s">
        <v>1016</v>
      </c>
      <c r="G272" s="63">
        <v>196</v>
      </c>
      <c r="H272" s="48">
        <v>3850</v>
      </c>
      <c r="I272" s="49">
        <v>548.8</v>
      </c>
      <c r="J272" s="49">
        <v>10780</v>
      </c>
      <c r="K272" s="64">
        <f t="shared" si="19"/>
        <v>0.03176688415020766</v>
      </c>
      <c r="L272" s="49">
        <f t="shared" si="17"/>
        <v>0.2066813846662822</v>
      </c>
      <c r="M272" s="65">
        <f t="shared" si="18"/>
        <v>438.23464992388426</v>
      </c>
    </row>
    <row r="273" spans="1:13" ht="12.75">
      <c r="A273" s="63" t="s">
        <v>1017</v>
      </c>
      <c r="B273" s="48">
        <v>1.65</v>
      </c>
      <c r="C273" s="48">
        <v>357</v>
      </c>
      <c r="D273" s="48">
        <v>1.367420773513752</v>
      </c>
      <c r="E273" s="48">
        <v>18864.020819477468</v>
      </c>
      <c r="F273" s="63" t="s">
        <v>1018</v>
      </c>
      <c r="G273" s="63">
        <v>9</v>
      </c>
      <c r="H273" s="48">
        <v>22087</v>
      </c>
      <c r="I273" s="49">
        <v>14.85</v>
      </c>
      <c r="J273" s="49">
        <v>36443.55</v>
      </c>
      <c r="K273" s="64">
        <f t="shared" si="19"/>
        <v>0.0005571959506326693</v>
      </c>
      <c r="L273" s="49">
        <f t="shared" si="17"/>
        <v>0.003625222733922196</v>
      </c>
      <c r="M273" s="65">
        <f t="shared" si="18"/>
        <v>7.686702013641382</v>
      </c>
    </row>
    <row r="274" spans="1:13" ht="12.75">
      <c r="A274" s="63" t="s">
        <v>1019</v>
      </c>
      <c r="B274" s="48">
        <v>1.65</v>
      </c>
      <c r="C274" s="48">
        <v>953</v>
      </c>
      <c r="D274" s="48">
        <v>3.6502857063266263</v>
      </c>
      <c r="E274" s="48">
        <v>50356.8959130589</v>
      </c>
      <c r="F274" s="63" t="s">
        <v>1020</v>
      </c>
      <c r="G274" s="63">
        <v>2</v>
      </c>
      <c r="H274" s="48">
        <v>54816</v>
      </c>
      <c r="I274" s="49">
        <v>3.3</v>
      </c>
      <c r="J274" s="49">
        <v>90446.4</v>
      </c>
      <c r="K274" s="64">
        <f t="shared" si="19"/>
        <v>0.00013318322045850214</v>
      </c>
      <c r="L274" s="49">
        <f t="shared" si="17"/>
        <v>0.000866515339953415</v>
      </c>
      <c r="M274" s="65">
        <f t="shared" si="18"/>
        <v>1.8373064766877882</v>
      </c>
    </row>
    <row r="275" spans="1:13" ht="12.75">
      <c r="A275" s="63" t="s">
        <v>1021</v>
      </c>
      <c r="B275" s="48">
        <v>1</v>
      </c>
      <c r="C275" s="48">
        <v>351</v>
      </c>
      <c r="D275" s="48">
        <v>0.8148114616812274</v>
      </c>
      <c r="E275" s="48">
        <v>11240.593001674886</v>
      </c>
      <c r="F275" s="63" t="s">
        <v>1022</v>
      </c>
      <c r="G275" s="63">
        <v>17</v>
      </c>
      <c r="H275" s="48">
        <v>15050</v>
      </c>
      <c r="I275" s="49">
        <v>17</v>
      </c>
      <c r="J275" s="49">
        <v>15050</v>
      </c>
      <c r="K275" s="64">
        <f t="shared" si="19"/>
        <v>0.000920385039772815</v>
      </c>
      <c r="L275" s="49">
        <f t="shared" si="17"/>
        <v>0.005988199961535512</v>
      </c>
      <c r="M275" s="65">
        <f t="shared" si="18"/>
        <v>12.69701535072911</v>
      </c>
    </row>
    <row r="276" spans="1:13" ht="12.75">
      <c r="A276" s="63" t="s">
        <v>1023</v>
      </c>
      <c r="B276" s="48">
        <v>1.2</v>
      </c>
      <c r="C276" s="48">
        <v>1483</v>
      </c>
      <c r="D276" s="48">
        <v>4.131163752729095</v>
      </c>
      <c r="E276" s="48">
        <v>56990.76725293627</v>
      </c>
      <c r="F276" s="63" t="s">
        <v>1024</v>
      </c>
      <c r="G276" s="63">
        <v>16</v>
      </c>
      <c r="H276" s="48">
        <v>74537</v>
      </c>
      <c r="I276" s="49">
        <v>19.2</v>
      </c>
      <c r="J276" s="49">
        <v>89444.39999999995</v>
      </c>
      <c r="K276" s="64">
        <f t="shared" si="19"/>
        <v>0.0008867893803569442</v>
      </c>
      <c r="L276" s="49">
        <f t="shared" si="17"/>
        <v>0.005769620217484549</v>
      </c>
      <c r="M276" s="65">
        <f t="shared" si="18"/>
        <v>12.233552142519564</v>
      </c>
    </row>
    <row r="277" spans="1:13" ht="12.75">
      <c r="A277" s="63" t="s">
        <v>1025</v>
      </c>
      <c r="B277" s="48">
        <v>1.65</v>
      </c>
      <c r="C277" s="48">
        <v>983</v>
      </c>
      <c r="D277" s="48">
        <v>3.765195015025261</v>
      </c>
      <c r="E277" s="48">
        <v>51942.10774662843</v>
      </c>
      <c r="F277" s="63" t="s">
        <v>1026</v>
      </c>
      <c r="G277" s="63">
        <v>4</v>
      </c>
      <c r="H277" s="48">
        <v>53029</v>
      </c>
      <c r="I277" s="49">
        <v>6.6</v>
      </c>
      <c r="J277" s="49">
        <v>87497.85</v>
      </c>
      <c r="K277" s="64">
        <f t="shared" si="19"/>
        <v>0.000284010259671143</v>
      </c>
      <c r="L277" s="49">
        <f t="shared" si="17"/>
        <v>0.00184782471742286</v>
      </c>
      <c r="M277" s="65">
        <f t="shared" si="18"/>
        <v>3.9180152555491095</v>
      </c>
    </row>
    <row r="278" spans="1:13" ht="12.75">
      <c r="A278" s="63" t="s">
        <v>1027</v>
      </c>
      <c r="B278" s="48">
        <v>2.25</v>
      </c>
      <c r="C278" s="48">
        <v>67</v>
      </c>
      <c r="D278" s="48">
        <v>0.3499510764912964</v>
      </c>
      <c r="E278" s="48">
        <v>4827.690584052676</v>
      </c>
      <c r="F278" s="63" t="s">
        <v>1028</v>
      </c>
      <c r="G278" s="63">
        <v>12</v>
      </c>
      <c r="H278" s="48">
        <v>5302</v>
      </c>
      <c r="I278" s="49">
        <v>27</v>
      </c>
      <c r="J278" s="49">
        <v>11929.5</v>
      </c>
      <c r="K278" s="64">
        <f t="shared" si="19"/>
        <v>0.0007920431757630247</v>
      </c>
      <c r="L278" s="49">
        <f t="shared" si="17"/>
        <v>0.005153183406598325</v>
      </c>
      <c r="M278" s="65">
        <f t="shared" si="18"/>
        <v>10.926496983898925</v>
      </c>
    </row>
    <row r="279" spans="1:13" ht="12.75">
      <c r="A279" s="63" t="s">
        <v>1029</v>
      </c>
      <c r="B279" s="48">
        <v>1.65</v>
      </c>
      <c r="C279" s="48">
        <v>18</v>
      </c>
      <c r="D279" s="48">
        <v>0.06894558521918079</v>
      </c>
      <c r="E279" s="48">
        <v>951.1271001417213</v>
      </c>
      <c r="F279" s="63" t="s">
        <v>1030</v>
      </c>
      <c r="G279" s="63">
        <v>12</v>
      </c>
      <c r="H279" s="48">
        <v>1738</v>
      </c>
      <c r="I279" s="49">
        <v>19.8</v>
      </c>
      <c r="J279" s="49">
        <v>2867.7</v>
      </c>
      <c r="K279" s="64">
        <f t="shared" si="19"/>
        <v>0.00047603396008640366</v>
      </c>
      <c r="L279" s="49">
        <f t="shared" si="17"/>
        <v>0.0030971674009201955</v>
      </c>
      <c r="M279" s="65">
        <f t="shared" si="18"/>
        <v>6.567045570598768</v>
      </c>
    </row>
    <row r="280" spans="1:13" ht="12.75">
      <c r="A280" s="63" t="s">
        <v>1031</v>
      </c>
      <c r="B280" s="48">
        <v>2.25</v>
      </c>
      <c r="C280" s="48">
        <v>67</v>
      </c>
      <c r="D280" s="48">
        <v>0.3499510764912964</v>
      </c>
      <c r="E280" s="48">
        <v>4827.690584052676</v>
      </c>
      <c r="F280" s="63" t="s">
        <v>1032</v>
      </c>
      <c r="G280" s="63">
        <v>23</v>
      </c>
      <c r="H280" s="48">
        <v>5192</v>
      </c>
      <c r="I280" s="49">
        <v>51.75</v>
      </c>
      <c r="J280" s="49">
        <v>11682</v>
      </c>
      <c r="K280" s="64">
        <f t="shared" si="19"/>
        <v>0.0015502455237480389</v>
      </c>
      <c r="L280" s="49">
        <f t="shared" si="17"/>
        <v>0.010086191957194393</v>
      </c>
      <c r="M280" s="65">
        <f t="shared" si="18"/>
        <v>21.38614858112703</v>
      </c>
    </row>
    <row r="281" spans="1:13" ht="12.75">
      <c r="A281" s="63" t="s">
        <v>1033</v>
      </c>
      <c r="B281" s="48">
        <v>1.65</v>
      </c>
      <c r="C281" s="48">
        <v>79</v>
      </c>
      <c r="D281" s="48">
        <v>0.30259451290640454</v>
      </c>
      <c r="E281" s="48">
        <v>4174.39116173311</v>
      </c>
      <c r="F281" s="63" t="s">
        <v>1034</v>
      </c>
      <c r="G281" s="63">
        <v>4</v>
      </c>
      <c r="H281" s="48">
        <v>5651</v>
      </c>
      <c r="I281" s="49">
        <v>6.6</v>
      </c>
      <c r="J281" s="49">
        <v>9324.15</v>
      </c>
      <c r="K281" s="64">
        <f t="shared" si="19"/>
        <v>0.00021418829439490676</v>
      </c>
      <c r="L281" s="49">
        <f t="shared" si="17"/>
        <v>0.0013935497436741598</v>
      </c>
      <c r="M281" s="65">
        <f t="shared" si="18"/>
        <v>2.9547982033148887</v>
      </c>
    </row>
    <row r="282" spans="1:13" ht="12.75">
      <c r="A282" s="63" t="s">
        <v>1035</v>
      </c>
      <c r="B282" s="48">
        <v>2.8</v>
      </c>
      <c r="C282" s="48">
        <v>91</v>
      </c>
      <c r="D282" s="48">
        <v>0.5914927647760021</v>
      </c>
      <c r="E282" s="48">
        <v>8159.837882697325</v>
      </c>
      <c r="F282" s="63" t="s">
        <v>1036</v>
      </c>
      <c r="G282" s="63">
        <v>4882</v>
      </c>
      <c r="H282" s="48">
        <v>6773</v>
      </c>
      <c r="I282" s="49">
        <v>13669.6</v>
      </c>
      <c r="J282" s="49">
        <v>18964.4</v>
      </c>
      <c r="K282" s="64">
        <f t="shared" si="19"/>
        <v>0.42634987119982903</v>
      </c>
      <c r="L282" s="49">
        <f t="shared" si="17"/>
        <v>2.7739132775883433</v>
      </c>
      <c r="M282" s="65">
        <f t="shared" si="18"/>
        <v>5881.637168659137</v>
      </c>
    </row>
    <row r="283" spans="1:13" ht="12.75">
      <c r="A283" s="63" t="s">
        <v>1037</v>
      </c>
      <c r="B283" s="48">
        <v>2.25</v>
      </c>
      <c r="C283" s="48">
        <v>194</v>
      </c>
      <c r="D283" s="48">
        <v>1.0132911767061419</v>
      </c>
      <c r="E283" s="48">
        <v>13978.68616874954</v>
      </c>
      <c r="F283" s="63" t="s">
        <v>1038</v>
      </c>
      <c r="G283" s="63">
        <v>441</v>
      </c>
      <c r="H283" s="48">
        <v>14686</v>
      </c>
      <c r="I283" s="49">
        <v>992.25</v>
      </c>
      <c r="J283" s="49">
        <v>33043.5</v>
      </c>
      <c r="K283" s="64">
        <f t="shared" si="19"/>
        <v>0.030427714076495204</v>
      </c>
      <c r="L283" s="49">
        <f t="shared" si="17"/>
        <v>0.1979684896958534</v>
      </c>
      <c r="M283" s="65">
        <f t="shared" si="18"/>
        <v>419.76035683089657</v>
      </c>
    </row>
    <row r="284" spans="1:13" ht="12.75">
      <c r="A284" s="63" t="s">
        <v>1039</v>
      </c>
      <c r="B284" s="48">
        <v>2.8</v>
      </c>
      <c r="C284" s="48">
        <v>43</v>
      </c>
      <c r="D284" s="48">
        <v>0.2794965811578911</v>
      </c>
      <c r="E284" s="48">
        <v>3855.74757094489</v>
      </c>
      <c r="F284" s="63" t="s">
        <v>1040</v>
      </c>
      <c r="G284" s="63">
        <v>211</v>
      </c>
      <c r="H284" s="48">
        <v>3290</v>
      </c>
      <c r="I284" s="49">
        <v>590.8</v>
      </c>
      <c r="J284" s="49">
        <v>9212</v>
      </c>
      <c r="K284" s="64">
        <f t="shared" si="19"/>
        <v>0.01792516067608359</v>
      </c>
      <c r="L284" s="49">
        <f t="shared" si="17"/>
        <v>0.11662450152116442</v>
      </c>
      <c r="M284" s="65">
        <f t="shared" si="18"/>
        <v>247.28350682959623</v>
      </c>
    </row>
    <row r="285" spans="1:13" ht="12.75">
      <c r="A285" s="63" t="s">
        <v>1041</v>
      </c>
      <c r="B285" s="48">
        <v>2.8</v>
      </c>
      <c r="C285" s="48">
        <v>1677</v>
      </c>
      <c r="D285" s="48">
        <v>10.900366665157753</v>
      </c>
      <c r="E285" s="48">
        <v>150374.1552668507</v>
      </c>
      <c r="F285" s="63" t="s">
        <v>1042</v>
      </c>
      <c r="G285" s="63">
        <v>19</v>
      </c>
      <c r="H285" s="48">
        <v>85354</v>
      </c>
      <c r="I285" s="49">
        <v>53.2</v>
      </c>
      <c r="J285" s="49">
        <v>238991.2</v>
      </c>
      <c r="K285" s="64">
        <f t="shared" si="19"/>
        <v>0.0024264471101295465</v>
      </c>
      <c r="L285" s="49">
        <f t="shared" si="17"/>
        <v>0.015786925975168238</v>
      </c>
      <c r="M285" s="65">
        <f t="shared" si="18"/>
        <v>33.473638611783436</v>
      </c>
    </row>
    <row r="286" spans="1:13" ht="12.75">
      <c r="A286" s="63" t="s">
        <v>1043</v>
      </c>
      <c r="B286" s="48">
        <v>1.2</v>
      </c>
      <c r="C286" s="48">
        <v>1434</v>
      </c>
      <c r="D286" s="48">
        <v>3.9946654223961713</v>
      </c>
      <c r="E286" s="48">
        <v>55107.72774154457</v>
      </c>
      <c r="F286" s="63" t="s">
        <v>1044</v>
      </c>
      <c r="G286" s="63">
        <v>15</v>
      </c>
      <c r="H286" s="48">
        <v>86073</v>
      </c>
      <c r="I286" s="49">
        <v>18</v>
      </c>
      <c r="J286" s="49">
        <v>103287.6</v>
      </c>
      <c r="K286" s="64">
        <f t="shared" si="19"/>
        <v>0.0006961530484117268</v>
      </c>
      <c r="L286" s="49">
        <f t="shared" si="17"/>
        <v>0.004529304016882893</v>
      </c>
      <c r="M286" s="65">
        <f t="shared" si="18"/>
        <v>9.603661033345748</v>
      </c>
    </row>
    <row r="287" spans="1:13" ht="12.75">
      <c r="A287" s="63" t="s">
        <v>1045</v>
      </c>
      <c r="B287" s="48">
        <v>2.25</v>
      </c>
      <c r="C287" s="48">
        <v>11</v>
      </c>
      <c r="D287" s="48">
        <v>0.05745465434931732</v>
      </c>
      <c r="E287" s="48">
        <v>792.6059167847677</v>
      </c>
      <c r="F287" s="63" t="s">
        <v>1046</v>
      </c>
      <c r="G287" s="63">
        <v>4</v>
      </c>
      <c r="H287" s="48">
        <v>451</v>
      </c>
      <c r="I287" s="49">
        <v>9</v>
      </c>
      <c r="J287" s="49">
        <v>1014.75</v>
      </c>
      <c r="K287" s="64">
        <f t="shared" si="19"/>
        <v>0.0005095756483309739</v>
      </c>
      <c r="L287" s="49">
        <f t="shared" si="17"/>
        <v>0.003315395998275005</v>
      </c>
      <c r="M287" s="65">
        <f t="shared" si="18"/>
        <v>7.029764228689735</v>
      </c>
    </row>
    <row r="288" spans="1:13" ht="12.75">
      <c r="A288" s="63" t="s">
        <v>1047</v>
      </c>
      <c r="B288" s="48">
        <v>2.8</v>
      </c>
      <c r="C288" s="48">
        <v>13</v>
      </c>
      <c r="D288" s="48">
        <v>0.08449896639657173</v>
      </c>
      <c r="E288" s="48">
        <v>1165.6911260996178</v>
      </c>
      <c r="F288" s="63" t="s">
        <v>1048</v>
      </c>
      <c r="G288" s="63">
        <v>382</v>
      </c>
      <c r="H288" s="48">
        <v>455</v>
      </c>
      <c r="I288" s="49">
        <v>1069.6</v>
      </c>
      <c r="J288" s="49">
        <v>1274</v>
      </c>
      <c r="K288" s="64">
        <f t="shared" si="19"/>
        <v>0.07094198937030856</v>
      </c>
      <c r="L288" s="49">
        <f t="shared" si="17"/>
        <v>0.4615620633331833</v>
      </c>
      <c r="M288" s="65">
        <f t="shared" si="18"/>
        <v>978.6681542198987</v>
      </c>
    </row>
    <row r="289" spans="1:13" ht="12.75">
      <c r="A289" s="63" t="s">
        <v>1049</v>
      </c>
      <c r="B289" s="48">
        <v>2.8</v>
      </c>
      <c r="C289" s="48">
        <v>21</v>
      </c>
      <c r="D289" s="48">
        <v>0.13649833033292358</v>
      </c>
      <c r="E289" s="48">
        <v>1883.0395113916907</v>
      </c>
      <c r="F289" s="63" t="s">
        <v>1050</v>
      </c>
      <c r="G289" s="63">
        <v>739</v>
      </c>
      <c r="H289" s="48">
        <v>805</v>
      </c>
      <c r="I289" s="49">
        <v>2069.2</v>
      </c>
      <c r="J289" s="49">
        <v>2254</v>
      </c>
      <c r="K289" s="64">
        <f t="shared" si="19"/>
        <v>0.12530716287705654</v>
      </c>
      <c r="L289" s="49">
        <f t="shared" si="17"/>
        <v>0.8152722127097283</v>
      </c>
      <c r="M289" s="65">
        <f t="shared" si="18"/>
        <v>1728.6536632527443</v>
      </c>
    </row>
    <row r="290" spans="1:13" ht="12.75">
      <c r="A290" s="63" t="s">
        <v>1051</v>
      </c>
      <c r="B290" s="48">
        <v>2.8</v>
      </c>
      <c r="C290" s="48">
        <v>3</v>
      </c>
      <c r="D290" s="48">
        <v>0.019499761476131937</v>
      </c>
      <c r="E290" s="48">
        <v>269.0056444845272</v>
      </c>
      <c r="F290" s="63" t="s">
        <v>1052</v>
      </c>
      <c r="G290" s="63">
        <v>70</v>
      </c>
      <c r="H290" s="48">
        <v>70</v>
      </c>
      <c r="I290" s="49">
        <v>196</v>
      </c>
      <c r="J290" s="49">
        <v>196</v>
      </c>
      <c r="K290" s="64">
        <f t="shared" si="19"/>
        <v>0.019499761476131937</v>
      </c>
      <c r="L290" s="49">
        <f t="shared" si="17"/>
        <v>0.1268691535339902</v>
      </c>
      <c r="M290" s="65">
        <f t="shared" si="18"/>
        <v>269.0056444845272</v>
      </c>
    </row>
    <row r="291" spans="1:13" ht="12.75">
      <c r="A291" s="63" t="s">
        <v>1053</v>
      </c>
      <c r="B291" s="48">
        <v>2.8</v>
      </c>
      <c r="C291" s="48">
        <v>2</v>
      </c>
      <c r="D291" s="48">
        <v>0.012999840984087959</v>
      </c>
      <c r="E291" s="48">
        <v>179.33709632301816</v>
      </c>
      <c r="F291" s="63" t="s">
        <v>1054</v>
      </c>
      <c r="G291" s="63">
        <v>29</v>
      </c>
      <c r="H291" s="48">
        <v>29</v>
      </c>
      <c r="I291" s="49">
        <v>81.2</v>
      </c>
      <c r="J291" s="49">
        <v>81.2</v>
      </c>
      <c r="K291" s="64">
        <f t="shared" si="19"/>
        <v>0.012999840984087959</v>
      </c>
      <c r="L291" s="49">
        <f t="shared" si="17"/>
        <v>0.0845794356893268</v>
      </c>
      <c r="M291" s="65">
        <f t="shared" si="18"/>
        <v>179.33709632301816</v>
      </c>
    </row>
    <row r="292" spans="1:13" ht="12.75">
      <c r="A292" s="63" t="s">
        <v>1055</v>
      </c>
      <c r="B292" s="48">
        <v>2.25</v>
      </c>
      <c r="C292" s="48">
        <v>39</v>
      </c>
      <c r="D292" s="48">
        <v>0.20370286542030686</v>
      </c>
      <c r="E292" s="48">
        <v>2810.1482504187215</v>
      </c>
      <c r="F292" s="63" t="s">
        <v>1056</v>
      </c>
      <c r="G292" s="63">
        <v>37</v>
      </c>
      <c r="H292" s="48">
        <v>1731</v>
      </c>
      <c r="I292" s="49">
        <v>83.25</v>
      </c>
      <c r="J292" s="49">
        <v>3894.75</v>
      </c>
      <c r="K292" s="64">
        <f t="shared" si="19"/>
        <v>0.0043541340384467666</v>
      </c>
      <c r="L292" s="49">
        <f t="shared" si="17"/>
        <v>0.02832882343240094</v>
      </c>
      <c r="M292" s="65">
        <f t="shared" si="18"/>
        <v>60.06671592460583</v>
      </c>
    </row>
    <row r="293" spans="1:13" ht="12.75">
      <c r="A293" s="63" t="s">
        <v>1057</v>
      </c>
      <c r="B293" s="48">
        <v>2.8</v>
      </c>
      <c r="C293" s="48">
        <v>8</v>
      </c>
      <c r="D293" s="48">
        <v>0.051999363936351836</v>
      </c>
      <c r="E293" s="48">
        <v>717.3483852920726</v>
      </c>
      <c r="F293" s="63" t="s">
        <v>1058</v>
      </c>
      <c r="G293" s="63">
        <v>61</v>
      </c>
      <c r="H293" s="48">
        <v>351</v>
      </c>
      <c r="I293" s="49">
        <v>170.8</v>
      </c>
      <c r="J293" s="49">
        <v>982.8</v>
      </c>
      <c r="K293" s="64">
        <f t="shared" si="19"/>
        <v>0.009036926496061146</v>
      </c>
      <c r="L293" s="49">
        <f t="shared" si="17"/>
        <v>0.05879596099201066</v>
      </c>
      <c r="M293" s="65">
        <f t="shared" si="18"/>
        <v>124.6673831989072</v>
      </c>
    </row>
    <row r="294" spans="1:13" ht="12.75">
      <c r="A294" s="63" t="s">
        <v>1059</v>
      </c>
      <c r="B294" s="48">
        <v>1.65</v>
      </c>
      <c r="C294" s="48">
        <v>233</v>
      </c>
      <c r="D294" s="48">
        <v>0.8924622975593957</v>
      </c>
      <c r="E294" s="48">
        <v>12311.811907390058</v>
      </c>
      <c r="F294" s="63" t="s">
        <v>1060</v>
      </c>
      <c r="G294" s="63">
        <v>8</v>
      </c>
      <c r="H294" s="48">
        <v>13859</v>
      </c>
      <c r="I294" s="49">
        <v>13.2</v>
      </c>
      <c r="J294" s="49">
        <v>22867.35</v>
      </c>
      <c r="K294" s="64">
        <f t="shared" si="19"/>
        <v>0.0005151669226116722</v>
      </c>
      <c r="L294" s="49">
        <f t="shared" si="17"/>
        <v>0.003351773891206507</v>
      </c>
      <c r="M294" s="65">
        <f t="shared" si="18"/>
        <v>7.10689770251248</v>
      </c>
    </row>
    <row r="295" spans="1:13" ht="12.75">
      <c r="A295" s="63" t="s">
        <v>1061</v>
      </c>
      <c r="B295" s="48">
        <v>2.25</v>
      </c>
      <c r="C295" s="48">
        <v>71</v>
      </c>
      <c r="D295" s="48">
        <v>0.37084367807286633</v>
      </c>
      <c r="E295" s="48">
        <v>5115.910917428955</v>
      </c>
      <c r="F295" s="63" t="s">
        <v>1062</v>
      </c>
      <c r="G295" s="63">
        <v>3</v>
      </c>
      <c r="H295" s="48">
        <v>255</v>
      </c>
      <c r="I295" s="49">
        <v>6.75</v>
      </c>
      <c r="J295" s="49">
        <v>573.75</v>
      </c>
      <c r="K295" s="64">
        <f t="shared" si="19"/>
        <v>0.00436286680085725</v>
      </c>
      <c r="L295" s="49">
        <f t="shared" si="17"/>
        <v>0.028385640444054526</v>
      </c>
      <c r="M295" s="65">
        <f t="shared" si="18"/>
        <v>60.187187263870044</v>
      </c>
    </row>
    <row r="296" spans="1:13" ht="12.75">
      <c r="A296" s="63" t="s">
        <v>1063</v>
      </c>
      <c r="B296" s="48">
        <v>2.25</v>
      </c>
      <c r="C296" s="48">
        <v>43</v>
      </c>
      <c r="D296" s="48">
        <v>0.2245954670018768</v>
      </c>
      <c r="E296" s="48">
        <v>3098.368583795001</v>
      </c>
      <c r="F296" s="63" t="s">
        <v>1064</v>
      </c>
      <c r="G296" s="63">
        <v>49</v>
      </c>
      <c r="H296" s="48">
        <v>569</v>
      </c>
      <c r="I296" s="49">
        <v>110.25</v>
      </c>
      <c r="J296" s="49">
        <v>1280.25</v>
      </c>
      <c r="K296" s="64">
        <f aca="true" t="shared" si="20" ref="K296:K316">D296*I296/J296</f>
        <v>0.01934126165745512</v>
      </c>
      <c r="L296" s="49">
        <f t="shared" si="17"/>
        <v>0.1258379235953352</v>
      </c>
      <c r="M296" s="65">
        <f t="shared" si="18"/>
        <v>266.81908718094036</v>
      </c>
    </row>
    <row r="297" spans="1:13" ht="12.75">
      <c r="A297" s="63" t="s">
        <v>1065</v>
      </c>
      <c r="B297" s="48">
        <v>1.65</v>
      </c>
      <c r="C297" s="48">
        <v>89</v>
      </c>
      <c r="D297" s="48">
        <v>0.3408976158059494</v>
      </c>
      <c r="E297" s="48">
        <v>4702.795106256288</v>
      </c>
      <c r="F297" s="63" t="s">
        <v>1066</v>
      </c>
      <c r="G297" s="63">
        <v>10</v>
      </c>
      <c r="H297" s="48">
        <v>111</v>
      </c>
      <c r="I297" s="49">
        <v>16.5</v>
      </c>
      <c r="J297" s="49">
        <v>183.15</v>
      </c>
      <c r="K297" s="64">
        <f t="shared" si="20"/>
        <v>0.030711496919454902</v>
      </c>
      <c r="L297" s="49">
        <f t="shared" si="17"/>
        <v>0.1998148347969376</v>
      </c>
      <c r="M297" s="65">
        <f t="shared" si="18"/>
        <v>423.6752347978638</v>
      </c>
    </row>
    <row r="298" spans="1:13" ht="12.75">
      <c r="A298" s="63" t="s">
        <v>1067</v>
      </c>
      <c r="B298" s="48">
        <v>2.8</v>
      </c>
      <c r="C298" s="48">
        <v>31</v>
      </c>
      <c r="D298" s="48">
        <v>0.20149753525336336</v>
      </c>
      <c r="E298" s="48">
        <v>2779.7249930067815</v>
      </c>
      <c r="F298" s="63" t="s">
        <v>1068</v>
      </c>
      <c r="G298" s="63">
        <v>454</v>
      </c>
      <c r="H298" s="48">
        <v>506</v>
      </c>
      <c r="I298" s="49">
        <v>1271.2</v>
      </c>
      <c r="J298" s="49">
        <v>1416.8</v>
      </c>
      <c r="K298" s="64">
        <f t="shared" si="20"/>
        <v>0.1807902786660612</v>
      </c>
      <c r="L298" s="49">
        <f t="shared" si="17"/>
        <v>1.1762559070074956</v>
      </c>
      <c r="M298" s="65">
        <f t="shared" si="18"/>
        <v>2494.061554990274</v>
      </c>
    </row>
    <row r="299" spans="1:13" ht="12.75">
      <c r="A299" s="63" t="s">
        <v>1069</v>
      </c>
      <c r="B299" s="48">
        <v>2.8</v>
      </c>
      <c r="C299" s="48">
        <v>156</v>
      </c>
      <c r="D299" s="48">
        <v>1.0139875967588605</v>
      </c>
      <c r="E299" s="48">
        <v>13988.293513195413</v>
      </c>
      <c r="F299" s="63" t="s">
        <v>1070</v>
      </c>
      <c r="G299" s="63">
        <v>3011</v>
      </c>
      <c r="H299" s="48">
        <v>3286</v>
      </c>
      <c r="I299" s="49">
        <v>8430.8</v>
      </c>
      <c r="J299" s="49">
        <v>9200.8</v>
      </c>
      <c r="K299" s="64">
        <f t="shared" si="20"/>
        <v>0.9291286225931006</v>
      </c>
      <c r="L299" s="49">
        <f t="shared" si="17"/>
        <v>6.045087372831377</v>
      </c>
      <c r="M299" s="65">
        <f t="shared" si="18"/>
        <v>12817.63596111728</v>
      </c>
    </row>
    <row r="300" spans="1:13" ht="12.75">
      <c r="A300" s="63" t="s">
        <v>1071</v>
      </c>
      <c r="B300" s="48">
        <v>2.25</v>
      </c>
      <c r="C300" s="48">
        <v>227</v>
      </c>
      <c r="D300" s="48">
        <v>1.1856551397540938</v>
      </c>
      <c r="E300" s="48">
        <v>16356.503919103841</v>
      </c>
      <c r="F300" s="63" t="s">
        <v>1072</v>
      </c>
      <c r="G300" s="63">
        <v>54</v>
      </c>
      <c r="H300" s="48">
        <v>2238</v>
      </c>
      <c r="I300" s="49">
        <v>121.5</v>
      </c>
      <c r="J300" s="49">
        <v>5035.5</v>
      </c>
      <c r="K300" s="64">
        <f t="shared" si="20"/>
        <v>0.02860830095921406</v>
      </c>
      <c r="L300" s="49">
        <f t="shared" si="17"/>
        <v>0.18613104222755314</v>
      </c>
      <c r="M300" s="65">
        <f t="shared" si="18"/>
        <v>394.6609524716745</v>
      </c>
    </row>
    <row r="301" spans="1:13" ht="12.75">
      <c r="A301" s="63" t="s">
        <v>1073</v>
      </c>
      <c r="B301" s="48">
        <v>2.8</v>
      </c>
      <c r="C301" s="48">
        <v>83</v>
      </c>
      <c r="D301" s="48">
        <v>0.5394934008396503</v>
      </c>
      <c r="E301" s="48">
        <v>7442.489497405252</v>
      </c>
      <c r="F301" s="63" t="s">
        <v>1074</v>
      </c>
      <c r="G301" s="63">
        <v>154</v>
      </c>
      <c r="H301" s="48">
        <v>644</v>
      </c>
      <c r="I301" s="49">
        <v>431.2</v>
      </c>
      <c r="J301" s="49">
        <v>1803.2</v>
      </c>
      <c r="K301" s="64">
        <f t="shared" si="20"/>
        <v>0.12900929150513374</v>
      </c>
      <c r="L301" s="49">
        <f t="shared" si="17"/>
        <v>0.8393589650473408</v>
      </c>
      <c r="M301" s="65">
        <f t="shared" si="18"/>
        <v>1779.7257493795166</v>
      </c>
    </row>
    <row r="302" spans="1:13" ht="12.75">
      <c r="A302" s="63" t="s">
        <v>1075</v>
      </c>
      <c r="B302" s="48">
        <v>2.8</v>
      </c>
      <c r="C302" s="48">
        <v>91</v>
      </c>
      <c r="D302" s="48">
        <v>0.5914927647760021</v>
      </c>
      <c r="E302" s="48">
        <v>8159.837882697325</v>
      </c>
      <c r="F302" s="63" t="s">
        <v>1076</v>
      </c>
      <c r="G302" s="63">
        <v>4</v>
      </c>
      <c r="H302" s="48">
        <v>6773</v>
      </c>
      <c r="I302" s="49">
        <v>11.2</v>
      </c>
      <c r="J302" s="49">
        <v>18964.4</v>
      </c>
      <c r="K302" s="64">
        <f t="shared" si="20"/>
        <v>0.0003493239419908472</v>
      </c>
      <c r="L302" s="49">
        <f t="shared" si="17"/>
        <v>0.0022727679455865164</v>
      </c>
      <c r="M302" s="65">
        <f t="shared" si="18"/>
        <v>4.819039056664594</v>
      </c>
    </row>
    <row r="303" spans="1:13" ht="12.75">
      <c r="A303" s="63" t="s">
        <v>1077</v>
      </c>
      <c r="B303" s="48">
        <v>2.8</v>
      </c>
      <c r="C303" s="48">
        <v>66</v>
      </c>
      <c r="D303" s="48">
        <v>0.42899475247490265</v>
      </c>
      <c r="E303" s="48">
        <v>5918.124178659599</v>
      </c>
      <c r="F303" s="63" t="s">
        <v>1078</v>
      </c>
      <c r="G303" s="63">
        <v>92</v>
      </c>
      <c r="H303" s="48">
        <v>4099</v>
      </c>
      <c r="I303" s="49">
        <v>257.6</v>
      </c>
      <c r="J303" s="49">
        <v>11477.2</v>
      </c>
      <c r="K303" s="64">
        <f t="shared" si="20"/>
        <v>0.009628572146301792</v>
      </c>
      <c r="L303" s="49">
        <f t="shared" si="17"/>
        <v>0.0626453200177595</v>
      </c>
      <c r="M303" s="65">
        <f t="shared" si="18"/>
        <v>132.8293301870415</v>
      </c>
    </row>
    <row r="304" spans="1:13" ht="12.75">
      <c r="A304" s="63" t="s">
        <v>1079</v>
      </c>
      <c r="B304" s="48">
        <v>2.8</v>
      </c>
      <c r="C304" s="48">
        <v>240</v>
      </c>
      <c r="D304" s="48">
        <v>1.559980918090555</v>
      </c>
      <c r="E304" s="48">
        <v>21520.45155876218</v>
      </c>
      <c r="F304" s="63" t="s">
        <v>1080</v>
      </c>
      <c r="G304" s="63">
        <v>150</v>
      </c>
      <c r="H304" s="48">
        <v>15364</v>
      </c>
      <c r="I304" s="49">
        <v>420</v>
      </c>
      <c r="J304" s="49">
        <v>43019.2</v>
      </c>
      <c r="K304" s="64">
        <f t="shared" si="20"/>
        <v>0.015230222449465198</v>
      </c>
      <c r="L304" s="49">
        <f t="shared" si="17"/>
        <v>0.09909072132308532</v>
      </c>
      <c r="M304" s="65">
        <f t="shared" si="18"/>
        <v>210.10594466378072</v>
      </c>
    </row>
    <row r="305" spans="1:13" ht="12.75">
      <c r="A305" s="63" t="s">
        <v>1081</v>
      </c>
      <c r="B305" s="48">
        <v>2.8</v>
      </c>
      <c r="C305" s="48">
        <v>23</v>
      </c>
      <c r="D305" s="48">
        <v>0.1494981713170115</v>
      </c>
      <c r="E305" s="48">
        <v>2062.3766077147084</v>
      </c>
      <c r="F305" s="63" t="s">
        <v>1082</v>
      </c>
      <c r="G305" s="63">
        <v>5</v>
      </c>
      <c r="H305" s="48">
        <v>978</v>
      </c>
      <c r="I305" s="49">
        <v>14</v>
      </c>
      <c r="J305" s="49">
        <v>2738.4</v>
      </c>
      <c r="K305" s="64">
        <f t="shared" si="20"/>
        <v>0.0007643055793303247</v>
      </c>
      <c r="L305" s="49">
        <f t="shared" si="17"/>
        <v>0.004972717333472689</v>
      </c>
      <c r="M305" s="65">
        <f t="shared" si="18"/>
        <v>10.543847687703007</v>
      </c>
    </row>
    <row r="306" spans="1:13" ht="12.75">
      <c r="A306" s="63" t="s">
        <v>1083</v>
      </c>
      <c r="B306" s="48">
        <v>2.25</v>
      </c>
      <c r="C306" s="48">
        <v>361</v>
      </c>
      <c r="D306" s="48">
        <v>1.8855572927366866</v>
      </c>
      <c r="E306" s="48">
        <v>26011.885087209193</v>
      </c>
      <c r="F306" s="63" t="s">
        <v>1084</v>
      </c>
      <c r="G306" s="63">
        <v>323</v>
      </c>
      <c r="H306" s="48">
        <v>21895</v>
      </c>
      <c r="I306" s="49">
        <v>726.75</v>
      </c>
      <c r="J306" s="49">
        <v>49263.75</v>
      </c>
      <c r="K306" s="64">
        <f t="shared" si="20"/>
        <v>0.027816168328565875</v>
      </c>
      <c r="L306" s="49">
        <f t="shared" si="17"/>
        <v>0.18097727681047363</v>
      </c>
      <c r="M306" s="65">
        <f t="shared" si="18"/>
        <v>383.7332214281147</v>
      </c>
    </row>
    <row r="307" spans="1:13" ht="12.75">
      <c r="A307" s="63" t="s">
        <v>1085</v>
      </c>
      <c r="B307" s="48">
        <v>2.8</v>
      </c>
      <c r="C307" s="48">
        <v>96</v>
      </c>
      <c r="D307" s="48">
        <v>0.623992367236222</v>
      </c>
      <c r="E307" s="48">
        <v>8608.18062350487</v>
      </c>
      <c r="F307" s="63" t="s">
        <v>1086</v>
      </c>
      <c r="G307" s="63">
        <v>4</v>
      </c>
      <c r="H307" s="48">
        <v>3850</v>
      </c>
      <c r="I307" s="49">
        <v>11.2</v>
      </c>
      <c r="J307" s="49">
        <v>10780</v>
      </c>
      <c r="K307" s="64">
        <f t="shared" si="20"/>
        <v>0.0006483037581675033</v>
      </c>
      <c r="L307" s="49">
        <f t="shared" si="17"/>
        <v>0.004217987442169024</v>
      </c>
      <c r="M307" s="65">
        <f t="shared" si="18"/>
        <v>8.943564284160903</v>
      </c>
    </row>
    <row r="308" spans="1:13" ht="12.75">
      <c r="A308" s="63" t="s">
        <v>1087</v>
      </c>
      <c r="B308" s="48">
        <v>2.8</v>
      </c>
      <c r="C308" s="48">
        <v>91</v>
      </c>
      <c r="D308" s="48">
        <v>0.5914927647760021</v>
      </c>
      <c r="E308" s="48">
        <v>8159.837882697325</v>
      </c>
      <c r="F308" s="63" t="s">
        <v>1088</v>
      </c>
      <c r="G308" s="63">
        <v>60</v>
      </c>
      <c r="H308" s="48">
        <v>6773</v>
      </c>
      <c r="I308" s="49">
        <v>168</v>
      </c>
      <c r="J308" s="49">
        <v>18964.4</v>
      </c>
      <c r="K308" s="64">
        <f t="shared" si="20"/>
        <v>0.005239859129862708</v>
      </c>
      <c r="L308" s="49">
        <f t="shared" si="17"/>
        <v>0.03409151918379774</v>
      </c>
      <c r="M308" s="65">
        <f t="shared" si="18"/>
        <v>72.28558584996891</v>
      </c>
    </row>
    <row r="309" spans="1:13" ht="12.75">
      <c r="A309" s="63" t="s">
        <v>1089</v>
      </c>
      <c r="B309" s="48">
        <v>2.25</v>
      </c>
      <c r="C309" s="48">
        <v>194</v>
      </c>
      <c r="D309" s="48">
        <v>1.0132911767061419</v>
      </c>
      <c r="E309" s="48">
        <v>13978.68616874954</v>
      </c>
      <c r="F309" s="63" t="s">
        <v>1090</v>
      </c>
      <c r="G309" s="63">
        <v>665</v>
      </c>
      <c r="H309" s="48">
        <v>14686</v>
      </c>
      <c r="I309" s="49">
        <v>1496.25</v>
      </c>
      <c r="J309" s="49">
        <v>33043.5</v>
      </c>
      <c r="K309" s="64">
        <f t="shared" si="20"/>
        <v>0.045883060909000704</v>
      </c>
      <c r="L309" s="49">
        <f t="shared" si="17"/>
        <v>0.2985239130334298</v>
      </c>
      <c r="M309" s="65">
        <f t="shared" si="18"/>
        <v>632.9719666497647</v>
      </c>
    </row>
    <row r="310" spans="1:13" ht="12.75">
      <c r="A310" s="63" t="s">
        <v>1091</v>
      </c>
      <c r="B310" s="48">
        <v>2.8</v>
      </c>
      <c r="C310" s="48">
        <v>21</v>
      </c>
      <c r="D310" s="48">
        <v>0.13649833033292358</v>
      </c>
      <c r="E310" s="48">
        <v>1883.0395113916907</v>
      </c>
      <c r="F310" s="63" t="s">
        <v>1092</v>
      </c>
      <c r="G310" s="63">
        <v>4</v>
      </c>
      <c r="H310" s="48">
        <v>805</v>
      </c>
      <c r="I310" s="49">
        <v>11.2</v>
      </c>
      <c r="J310" s="49">
        <v>2254</v>
      </c>
      <c r="K310" s="64">
        <f t="shared" si="20"/>
        <v>0.00067825257308285</v>
      </c>
      <c r="L310" s="49">
        <f t="shared" si="17"/>
        <v>0.004412840122921397</v>
      </c>
      <c r="M310" s="65">
        <f t="shared" si="18"/>
        <v>9.356718069027034</v>
      </c>
    </row>
    <row r="311" spans="1:13" ht="12.75">
      <c r="A311" s="63" t="s">
        <v>1093</v>
      </c>
      <c r="B311" s="48">
        <v>2.25</v>
      </c>
      <c r="C311" s="48">
        <v>39</v>
      </c>
      <c r="D311" s="48">
        <v>0.20370286542030686</v>
      </c>
      <c r="E311" s="48">
        <v>2810.1482504187215</v>
      </c>
      <c r="F311" s="63" t="s">
        <v>1094</v>
      </c>
      <c r="G311" s="63">
        <v>147</v>
      </c>
      <c r="H311" s="48">
        <v>1731</v>
      </c>
      <c r="I311" s="49">
        <v>330.75</v>
      </c>
      <c r="J311" s="49">
        <v>3894.75</v>
      </c>
      <c r="K311" s="64">
        <f t="shared" si="20"/>
        <v>0.017298856855450667</v>
      </c>
      <c r="L311" s="49">
        <f t="shared" si="17"/>
        <v>0.11254964985305238</v>
      </c>
      <c r="M311" s="65">
        <f t="shared" si="18"/>
        <v>238.64343894370424</v>
      </c>
    </row>
    <row r="312" spans="1:13" ht="12.75">
      <c r="A312" s="63" t="s">
        <v>1095</v>
      </c>
      <c r="B312" s="48">
        <v>2.25</v>
      </c>
      <c r="C312" s="48">
        <v>43</v>
      </c>
      <c r="D312" s="48">
        <v>0.2245954670018768</v>
      </c>
      <c r="E312" s="48">
        <v>3098.368583795001</v>
      </c>
      <c r="F312" s="63" t="s">
        <v>1096</v>
      </c>
      <c r="G312" s="63">
        <v>12</v>
      </c>
      <c r="H312" s="48">
        <v>569</v>
      </c>
      <c r="I312" s="49">
        <v>27</v>
      </c>
      <c r="J312" s="49">
        <v>1280.25</v>
      </c>
      <c r="K312" s="64">
        <f t="shared" si="20"/>
        <v>0.0047366355079481925</v>
      </c>
      <c r="L312" s="49">
        <f t="shared" si="17"/>
        <v>0.030817450676408616</v>
      </c>
      <c r="M312" s="65">
        <f t="shared" si="18"/>
        <v>65.34344992186294</v>
      </c>
    </row>
    <row r="313" spans="1:13" ht="12.75">
      <c r="A313" s="63" t="s">
        <v>1097</v>
      </c>
      <c r="B313" s="48">
        <v>1.65</v>
      </c>
      <c r="C313" s="48">
        <v>89</v>
      </c>
      <c r="D313" s="48">
        <v>0.3408976158059494</v>
      </c>
      <c r="E313" s="48">
        <v>4702.795106256288</v>
      </c>
      <c r="F313" s="63" t="s">
        <v>1098</v>
      </c>
      <c r="G313" s="63">
        <v>3</v>
      </c>
      <c r="H313" s="48">
        <v>111</v>
      </c>
      <c r="I313" s="49">
        <v>4.95</v>
      </c>
      <c r="J313" s="49">
        <v>183.15</v>
      </c>
      <c r="K313" s="64">
        <f t="shared" si="20"/>
        <v>0.00921344907583647</v>
      </c>
      <c r="L313" s="49">
        <f t="shared" si="17"/>
        <v>0.05994445043908127</v>
      </c>
      <c r="M313" s="65">
        <f t="shared" si="18"/>
        <v>127.10257043935911</v>
      </c>
    </row>
    <row r="314" spans="1:13" ht="12.75">
      <c r="A314" s="63" t="s">
        <v>1099</v>
      </c>
      <c r="B314" s="48">
        <v>2.8</v>
      </c>
      <c r="C314" s="48">
        <v>31</v>
      </c>
      <c r="D314" s="48">
        <v>0.20149753525336336</v>
      </c>
      <c r="E314" s="48">
        <v>2779.7249930067815</v>
      </c>
      <c r="F314" s="63" t="s">
        <v>1100</v>
      </c>
      <c r="G314" s="63">
        <v>5</v>
      </c>
      <c r="H314" s="48">
        <v>506</v>
      </c>
      <c r="I314" s="49">
        <v>14</v>
      </c>
      <c r="J314" s="49">
        <v>1416.8</v>
      </c>
      <c r="K314" s="64">
        <f t="shared" si="20"/>
        <v>0.0019910823641636696</v>
      </c>
      <c r="L314" s="49">
        <f t="shared" si="17"/>
        <v>0.012954360209333651</v>
      </c>
      <c r="M314" s="65">
        <f t="shared" si="18"/>
        <v>27.467638270817996</v>
      </c>
    </row>
    <row r="315" spans="1:13" ht="12.75">
      <c r="A315" s="63" t="s">
        <v>1101</v>
      </c>
      <c r="B315" s="48">
        <v>2.8</v>
      </c>
      <c r="C315" s="48">
        <v>156</v>
      </c>
      <c r="D315" s="48">
        <v>1.0139875967588605</v>
      </c>
      <c r="E315" s="48">
        <v>13988.293513195413</v>
      </c>
      <c r="F315" s="63" t="s">
        <v>1102</v>
      </c>
      <c r="G315" s="63">
        <v>135</v>
      </c>
      <c r="H315" s="48">
        <v>3286</v>
      </c>
      <c r="I315" s="49">
        <v>378</v>
      </c>
      <c r="J315" s="49">
        <v>9200.8</v>
      </c>
      <c r="K315" s="64">
        <f t="shared" si="20"/>
        <v>0.04165804186319117</v>
      </c>
      <c r="L315" s="49">
        <f t="shared" si="17"/>
        <v>0.2710351362777271</v>
      </c>
      <c r="M315" s="65">
        <f t="shared" si="18"/>
        <v>574.6864346565371</v>
      </c>
    </row>
    <row r="316" spans="1:13" ht="12.75">
      <c r="A316" s="63" t="s">
        <v>1103</v>
      </c>
      <c r="B316" s="48">
        <v>2.25</v>
      </c>
      <c r="C316" s="48">
        <v>227</v>
      </c>
      <c r="D316" s="48">
        <v>1.1856551397540938</v>
      </c>
      <c r="E316" s="48">
        <v>16356.503919103841</v>
      </c>
      <c r="F316" s="63" t="s">
        <v>1104</v>
      </c>
      <c r="G316" s="63">
        <v>69</v>
      </c>
      <c r="H316" s="48">
        <v>2238</v>
      </c>
      <c r="I316" s="49">
        <v>155.25</v>
      </c>
      <c r="J316" s="49">
        <v>5035.5</v>
      </c>
      <c r="K316" s="64">
        <f t="shared" si="20"/>
        <v>0.03655505122566241</v>
      </c>
      <c r="L316" s="49">
        <f t="shared" si="17"/>
        <v>0.23783410951298456</v>
      </c>
      <c r="M316" s="65">
        <f t="shared" si="18"/>
        <v>504.2889948249174</v>
      </c>
    </row>
    <row r="317" spans="1:13" ht="12.75">
      <c r="A317" s="66" t="s">
        <v>1105</v>
      </c>
      <c r="F317" s="63"/>
      <c r="G317" s="70">
        <f>SUM(G264:G316)</f>
        <v>29326</v>
      </c>
      <c r="I317" s="70">
        <f>SUM(I264:I316)</f>
        <v>79405.15</v>
      </c>
      <c r="J317" s="49"/>
      <c r="K317" s="70">
        <f>SUM(K264:K316)</f>
        <v>3.9967208393263</v>
      </c>
      <c r="L317" s="71">
        <f t="shared" si="17"/>
        <v>26.00342524279786</v>
      </c>
      <c r="M317" s="72">
        <f t="shared" si="18"/>
        <v>55136.08289638328</v>
      </c>
    </row>
    <row r="318" spans="1:13" ht="12.75">
      <c r="A318" s="63" t="s">
        <v>1106</v>
      </c>
      <c r="B318" s="48">
        <v>2.8</v>
      </c>
      <c r="C318" s="48">
        <v>240</v>
      </c>
      <c r="D318" s="48">
        <v>1.559980918090555</v>
      </c>
      <c r="E318" s="48">
        <v>21520.45155876218</v>
      </c>
      <c r="F318" s="63" t="s">
        <v>1107</v>
      </c>
      <c r="G318" s="63">
        <v>45</v>
      </c>
      <c r="H318" s="48">
        <v>15364</v>
      </c>
      <c r="I318" s="49">
        <v>126</v>
      </c>
      <c r="J318" s="49">
        <v>43019.2</v>
      </c>
      <c r="K318" s="64">
        <f aca="true" t="shared" si="21" ref="K318:K349">D318*I318/J318</f>
        <v>0.004569066734839558</v>
      </c>
      <c r="L318" s="49">
        <f t="shared" si="17"/>
        <v>0.029727216396925583</v>
      </c>
      <c r="M318" s="65">
        <f t="shared" si="18"/>
        <v>63.0317833991342</v>
      </c>
    </row>
    <row r="319" spans="1:13" ht="12.75">
      <c r="A319" s="63" t="s">
        <v>1108</v>
      </c>
      <c r="B319" s="48">
        <v>2.25</v>
      </c>
      <c r="C319" s="48">
        <v>361</v>
      </c>
      <c r="D319" s="48">
        <v>1.8855572927366866</v>
      </c>
      <c r="E319" s="48">
        <v>26011.885087209193</v>
      </c>
      <c r="F319" s="63" t="s">
        <v>1109</v>
      </c>
      <c r="G319" s="63">
        <v>98</v>
      </c>
      <c r="H319" s="48">
        <v>21895</v>
      </c>
      <c r="I319" s="49">
        <v>220.5</v>
      </c>
      <c r="J319" s="49">
        <v>49263.75</v>
      </c>
      <c r="K319" s="64">
        <f t="shared" si="21"/>
        <v>0.008439580483589646</v>
      </c>
      <c r="L319" s="49">
        <f t="shared" si="17"/>
        <v>0.05490951432639757</v>
      </c>
      <c r="M319" s="65">
        <f t="shared" si="18"/>
        <v>116.42679783267874</v>
      </c>
    </row>
    <row r="320" spans="1:13" ht="12.75">
      <c r="A320" s="63" t="s">
        <v>1110</v>
      </c>
      <c r="B320" s="48">
        <v>2.8</v>
      </c>
      <c r="C320" s="48">
        <v>91</v>
      </c>
      <c r="D320" s="48">
        <v>0.5914927647760021</v>
      </c>
      <c r="E320" s="48">
        <v>8159.837882697325</v>
      </c>
      <c r="F320" s="63" t="s">
        <v>1111</v>
      </c>
      <c r="G320" s="63">
        <v>175</v>
      </c>
      <c r="H320" s="48">
        <v>6773</v>
      </c>
      <c r="I320" s="49">
        <v>490</v>
      </c>
      <c r="J320" s="49">
        <v>18964.4</v>
      </c>
      <c r="K320" s="64">
        <f t="shared" si="21"/>
        <v>0.015282922462099566</v>
      </c>
      <c r="L320" s="49">
        <f t="shared" si="17"/>
        <v>0.09943359761941009</v>
      </c>
      <c r="M320" s="65">
        <f t="shared" si="18"/>
        <v>210.832958729076</v>
      </c>
    </row>
    <row r="321" spans="1:13" ht="12.75">
      <c r="A321" s="63" t="s">
        <v>1112</v>
      </c>
      <c r="B321" s="48">
        <v>2.25</v>
      </c>
      <c r="C321" s="48">
        <v>194</v>
      </c>
      <c r="D321" s="48">
        <v>1.0132911767061419</v>
      </c>
      <c r="E321" s="48">
        <v>13978.68616874954</v>
      </c>
      <c r="F321" s="63" t="s">
        <v>1113</v>
      </c>
      <c r="G321" s="63">
        <v>149</v>
      </c>
      <c r="H321" s="48">
        <v>14686</v>
      </c>
      <c r="I321" s="49">
        <v>335.25</v>
      </c>
      <c r="J321" s="49">
        <v>33043.5</v>
      </c>
      <c r="K321" s="64">
        <f t="shared" si="21"/>
        <v>0.010280565526979106</v>
      </c>
      <c r="L321" s="49">
        <f t="shared" si="17"/>
        <v>0.06688731284508427</v>
      </c>
      <c r="M321" s="65">
        <f t="shared" si="18"/>
        <v>141.82379403130068</v>
      </c>
    </row>
    <row r="322" spans="1:13" ht="12.75">
      <c r="A322" s="63" t="s">
        <v>1114</v>
      </c>
      <c r="B322" s="48">
        <v>2.25</v>
      </c>
      <c r="C322" s="48">
        <v>227</v>
      </c>
      <c r="D322" s="48">
        <v>1.1856551397540938</v>
      </c>
      <c r="E322" s="48">
        <v>16356.503919103841</v>
      </c>
      <c r="F322" s="63" t="s">
        <v>1115</v>
      </c>
      <c r="G322" s="63">
        <v>716</v>
      </c>
      <c r="H322" s="48">
        <v>2238</v>
      </c>
      <c r="I322" s="49">
        <v>1611</v>
      </c>
      <c r="J322" s="49">
        <v>5035.5</v>
      </c>
      <c r="K322" s="64">
        <f t="shared" si="21"/>
        <v>0.37932487938513454</v>
      </c>
      <c r="L322" s="49">
        <f t="shared" si="17"/>
        <v>2.46795974509126</v>
      </c>
      <c r="M322" s="65">
        <f t="shared" si="18"/>
        <v>5232.911888328128</v>
      </c>
    </row>
    <row r="323" spans="1:13" ht="12.75">
      <c r="A323" s="63" t="s">
        <v>1116</v>
      </c>
      <c r="B323" s="48">
        <v>2.25</v>
      </c>
      <c r="C323" s="48">
        <v>42</v>
      </c>
      <c r="D323" s="48">
        <v>0.21937231660648432</v>
      </c>
      <c r="E323" s="48">
        <v>3026.3135004509318</v>
      </c>
      <c r="F323" s="63" t="s">
        <v>1117</v>
      </c>
      <c r="G323" s="63">
        <v>1</v>
      </c>
      <c r="H323" s="48">
        <v>1</v>
      </c>
      <c r="I323" s="49">
        <v>2.25</v>
      </c>
      <c r="J323" s="49">
        <v>2.25</v>
      </c>
      <c r="K323" s="64">
        <f t="shared" si="21"/>
        <v>0.21937231660648432</v>
      </c>
      <c r="L323" s="49">
        <f t="shared" si="17"/>
        <v>1.4272779772573898</v>
      </c>
      <c r="M323" s="65">
        <f t="shared" si="18"/>
        <v>3026.3135004509318</v>
      </c>
    </row>
    <row r="324" spans="1:13" ht="12.75">
      <c r="A324" s="63" t="s">
        <v>1118</v>
      </c>
      <c r="B324" s="48">
        <v>2.25</v>
      </c>
      <c r="C324" s="48">
        <v>3</v>
      </c>
      <c r="D324" s="48">
        <v>0.01566945118617745</v>
      </c>
      <c r="E324" s="48">
        <v>216.16525003220937</v>
      </c>
      <c r="F324" s="63" t="s">
        <v>1119</v>
      </c>
      <c r="G324" s="63">
        <v>1</v>
      </c>
      <c r="H324" s="48">
        <v>1</v>
      </c>
      <c r="I324" s="49">
        <v>2.25</v>
      </c>
      <c r="J324" s="49">
        <v>2.25</v>
      </c>
      <c r="K324" s="64">
        <f t="shared" si="21"/>
        <v>0.01566945118617745</v>
      </c>
      <c r="L324" s="49">
        <f aca="true" t="shared" si="22" ref="L324:L387">K324*100/$K$555</f>
        <v>0.10194842694695641</v>
      </c>
      <c r="M324" s="65">
        <f aca="true" t="shared" si="23" ref="M324:M387">K324*$M$557/100</f>
        <v>216.16525003220937</v>
      </c>
    </row>
    <row r="325" spans="1:13" ht="12.75">
      <c r="A325" s="63" t="s">
        <v>1120</v>
      </c>
      <c r="B325" s="48">
        <v>2.25</v>
      </c>
      <c r="C325" s="48">
        <v>161</v>
      </c>
      <c r="D325" s="48">
        <v>0.8409272136581899</v>
      </c>
      <c r="E325" s="48">
        <v>11600.868418395237</v>
      </c>
      <c r="F325" s="63" t="s">
        <v>1121</v>
      </c>
      <c r="G325" s="63">
        <v>4</v>
      </c>
      <c r="H325" s="48">
        <v>9677</v>
      </c>
      <c r="I325" s="49">
        <v>9</v>
      </c>
      <c r="J325" s="49">
        <v>21773.25</v>
      </c>
      <c r="K325" s="64">
        <f t="shared" si="21"/>
        <v>0.0003475983109055244</v>
      </c>
      <c r="L325" s="49">
        <f t="shared" si="22"/>
        <v>0.0022615406618387217</v>
      </c>
      <c r="M325" s="65">
        <f t="shared" si="23"/>
        <v>4.795233406384307</v>
      </c>
    </row>
    <row r="326" spans="1:13" ht="12.75">
      <c r="A326" s="63" t="s">
        <v>1122</v>
      </c>
      <c r="B326" s="48">
        <v>2.8</v>
      </c>
      <c r="C326" s="48">
        <v>66</v>
      </c>
      <c r="D326" s="48">
        <v>0.42899475247490265</v>
      </c>
      <c r="E326" s="48">
        <v>5918.124178659599</v>
      </c>
      <c r="F326" s="63" t="s">
        <v>1123</v>
      </c>
      <c r="G326" s="63">
        <v>5</v>
      </c>
      <c r="H326" s="48">
        <v>4099</v>
      </c>
      <c r="I326" s="49">
        <v>14</v>
      </c>
      <c r="J326" s="49">
        <v>11477.2</v>
      </c>
      <c r="K326" s="64">
        <f t="shared" si="21"/>
        <v>0.0005232919644729235</v>
      </c>
      <c r="L326" s="49">
        <f t="shared" si="22"/>
        <v>0.003404636957486929</v>
      </c>
      <c r="M326" s="65">
        <f t="shared" si="23"/>
        <v>7.2189853362522545</v>
      </c>
    </row>
    <row r="327" spans="1:13" ht="12.75">
      <c r="A327" s="63" t="s">
        <v>1124</v>
      </c>
      <c r="B327" s="48">
        <v>2.8</v>
      </c>
      <c r="C327" s="48">
        <v>240</v>
      </c>
      <c r="D327" s="48">
        <v>1.559980918090555</v>
      </c>
      <c r="E327" s="48">
        <v>21520.45155876218</v>
      </c>
      <c r="F327" s="63" t="s">
        <v>1125</v>
      </c>
      <c r="G327" s="63">
        <v>3</v>
      </c>
      <c r="H327" s="48">
        <v>15364</v>
      </c>
      <c r="I327" s="49">
        <v>8.4</v>
      </c>
      <c r="J327" s="49">
        <v>43019.2</v>
      </c>
      <c r="K327" s="64">
        <f t="shared" si="21"/>
        <v>0.00030460444898930395</v>
      </c>
      <c r="L327" s="49">
        <f t="shared" si="22"/>
        <v>0.001981814426461706</v>
      </c>
      <c r="M327" s="65">
        <f t="shared" si="23"/>
        <v>4.202118893275614</v>
      </c>
    </row>
    <row r="328" spans="1:13" ht="12.75">
      <c r="A328" s="63" t="s">
        <v>1126</v>
      </c>
      <c r="B328" s="48">
        <v>2.25</v>
      </c>
      <c r="C328" s="48">
        <v>361</v>
      </c>
      <c r="D328" s="48">
        <v>1.8855572927366866</v>
      </c>
      <c r="E328" s="48">
        <v>26011.885087209193</v>
      </c>
      <c r="F328" s="63" t="s">
        <v>1127</v>
      </c>
      <c r="G328" s="63">
        <v>594</v>
      </c>
      <c r="H328" s="48">
        <v>21895</v>
      </c>
      <c r="I328" s="49">
        <v>1336.5</v>
      </c>
      <c r="J328" s="49">
        <v>49263.75</v>
      </c>
      <c r="K328" s="64">
        <f t="shared" si="21"/>
        <v>0.05115419191073724</v>
      </c>
      <c r="L328" s="49">
        <f t="shared" si="22"/>
        <v>0.33281889295796074</v>
      </c>
      <c r="M328" s="65">
        <f t="shared" si="23"/>
        <v>705.6889582919507</v>
      </c>
    </row>
    <row r="329" spans="1:13" ht="12.75">
      <c r="A329" s="63" t="s">
        <v>1128</v>
      </c>
      <c r="B329" s="48">
        <v>1.65</v>
      </c>
      <c r="C329" s="48">
        <v>953</v>
      </c>
      <c r="D329" s="48">
        <v>3.6502857063266263</v>
      </c>
      <c r="E329" s="48">
        <v>50356.8959130589</v>
      </c>
      <c r="F329" s="63" t="s">
        <v>1129</v>
      </c>
      <c r="G329" s="63">
        <v>12</v>
      </c>
      <c r="H329" s="48">
        <v>54816</v>
      </c>
      <c r="I329" s="49">
        <v>19.8</v>
      </c>
      <c r="J329" s="49">
        <v>90446.4</v>
      </c>
      <c r="K329" s="64">
        <f t="shared" si="21"/>
        <v>0.0007990993227510128</v>
      </c>
      <c r="L329" s="49">
        <f t="shared" si="22"/>
        <v>0.00519909203972049</v>
      </c>
      <c r="M329" s="65">
        <f t="shared" si="23"/>
        <v>11.02383886012673</v>
      </c>
    </row>
    <row r="330" spans="1:13" ht="12.75">
      <c r="A330" s="63" t="s">
        <v>1130</v>
      </c>
      <c r="B330" s="48">
        <v>2.25</v>
      </c>
      <c r="C330" s="48">
        <v>67</v>
      </c>
      <c r="D330" s="48">
        <v>0.3499510764912964</v>
      </c>
      <c r="E330" s="48">
        <v>4827.690584052676</v>
      </c>
      <c r="F330" s="63" t="s">
        <v>1131</v>
      </c>
      <c r="G330" s="63">
        <v>4</v>
      </c>
      <c r="H330" s="48">
        <v>5302</v>
      </c>
      <c r="I330" s="49">
        <v>9</v>
      </c>
      <c r="J330" s="49">
        <v>11929.5</v>
      </c>
      <c r="K330" s="64">
        <f t="shared" si="21"/>
        <v>0.0002640143919210082</v>
      </c>
      <c r="L330" s="49">
        <f t="shared" si="22"/>
        <v>0.0017177278021994415</v>
      </c>
      <c r="M330" s="65">
        <f t="shared" si="23"/>
        <v>3.6421656612996425</v>
      </c>
    </row>
    <row r="331" spans="1:13" ht="12.75">
      <c r="A331" s="63" t="s">
        <v>1132</v>
      </c>
      <c r="B331" s="48">
        <v>1.65</v>
      </c>
      <c r="C331" s="48">
        <v>79</v>
      </c>
      <c r="D331" s="48">
        <v>0.30259451290640454</v>
      </c>
      <c r="E331" s="48">
        <v>4174.39116173311</v>
      </c>
      <c r="F331" s="63" t="s">
        <v>1133</v>
      </c>
      <c r="G331" s="63">
        <v>9</v>
      </c>
      <c r="H331" s="48">
        <v>5651</v>
      </c>
      <c r="I331" s="49">
        <v>14.85</v>
      </c>
      <c r="J331" s="49">
        <v>9324.15</v>
      </c>
      <c r="K331" s="64">
        <f t="shared" si="21"/>
        <v>0.0004819236623885402</v>
      </c>
      <c r="L331" s="49">
        <f t="shared" si="22"/>
        <v>0.0031354869232668595</v>
      </c>
      <c r="M331" s="65">
        <f t="shared" si="23"/>
        <v>6.6482959574585</v>
      </c>
    </row>
    <row r="332" spans="1:13" ht="12.75">
      <c r="A332" s="63" t="s">
        <v>1134</v>
      </c>
      <c r="B332" s="48">
        <v>2.8</v>
      </c>
      <c r="C332" s="48">
        <v>91</v>
      </c>
      <c r="D332" s="48">
        <v>0.5914927647760021</v>
      </c>
      <c r="E332" s="48">
        <v>8159.837882697325</v>
      </c>
      <c r="F332" s="63" t="s">
        <v>1135</v>
      </c>
      <c r="G332" s="63">
        <v>20</v>
      </c>
      <c r="H332" s="48">
        <v>6773</v>
      </c>
      <c r="I332" s="49">
        <v>56</v>
      </c>
      <c r="J332" s="49">
        <v>18964.4</v>
      </c>
      <c r="K332" s="64">
        <f t="shared" si="21"/>
        <v>0.001746619709954236</v>
      </c>
      <c r="L332" s="49">
        <f t="shared" si="22"/>
        <v>0.011363839727932581</v>
      </c>
      <c r="M332" s="65">
        <f t="shared" si="23"/>
        <v>24.095195283322973</v>
      </c>
    </row>
    <row r="333" spans="1:13" ht="12.75">
      <c r="A333" s="63" t="s">
        <v>1136</v>
      </c>
      <c r="B333" s="48">
        <v>2.25</v>
      </c>
      <c r="C333" s="48">
        <v>194</v>
      </c>
      <c r="D333" s="48">
        <v>1.0132911767061419</v>
      </c>
      <c r="E333" s="48">
        <v>13978.68616874954</v>
      </c>
      <c r="F333" s="63" t="s">
        <v>1137</v>
      </c>
      <c r="G333" s="63">
        <v>536</v>
      </c>
      <c r="H333" s="48">
        <v>14686</v>
      </c>
      <c r="I333" s="49">
        <v>1206</v>
      </c>
      <c r="J333" s="49">
        <v>33043.5</v>
      </c>
      <c r="K333" s="64">
        <f t="shared" si="21"/>
        <v>0.0369824370634953</v>
      </c>
      <c r="L333" s="49">
        <f t="shared" si="22"/>
        <v>0.24061476298634332</v>
      </c>
      <c r="M333" s="65">
        <f t="shared" si="23"/>
        <v>510.1849234951486</v>
      </c>
    </row>
    <row r="334" spans="1:13" ht="12.75">
      <c r="A334" s="63" t="s">
        <v>1138</v>
      </c>
      <c r="B334" s="48">
        <v>2.8</v>
      </c>
      <c r="C334" s="48">
        <v>43</v>
      </c>
      <c r="D334" s="48">
        <v>0.2794965811578911</v>
      </c>
      <c r="E334" s="48">
        <v>3855.74757094489</v>
      </c>
      <c r="F334" s="63" t="s">
        <v>1139</v>
      </c>
      <c r="G334" s="63">
        <v>10</v>
      </c>
      <c r="H334" s="48">
        <v>3290</v>
      </c>
      <c r="I334" s="49">
        <v>28</v>
      </c>
      <c r="J334" s="49">
        <v>9212</v>
      </c>
      <c r="K334" s="64">
        <f t="shared" si="21"/>
        <v>0.000849533681330976</v>
      </c>
      <c r="L334" s="49">
        <f t="shared" si="22"/>
        <v>0.00552722756024476</v>
      </c>
      <c r="M334" s="65">
        <f t="shared" si="23"/>
        <v>11.719597480075654</v>
      </c>
    </row>
    <row r="335" spans="1:13" ht="12.75">
      <c r="A335" s="63" t="s">
        <v>1140</v>
      </c>
      <c r="B335" s="48">
        <v>1.65</v>
      </c>
      <c r="C335" s="48">
        <v>61</v>
      </c>
      <c r="D335" s="48">
        <v>0.23364892768722376</v>
      </c>
      <c r="E335" s="48">
        <v>3223.2640615913883</v>
      </c>
      <c r="F335" s="63" t="s">
        <v>1141</v>
      </c>
      <c r="G335" s="63">
        <v>8</v>
      </c>
      <c r="H335" s="48">
        <v>3976</v>
      </c>
      <c r="I335" s="49">
        <v>13.2</v>
      </c>
      <c r="J335" s="49">
        <v>6560.4</v>
      </c>
      <c r="K335" s="64">
        <f t="shared" si="21"/>
        <v>0.0004701185667750981</v>
      </c>
      <c r="L335" s="49">
        <f t="shared" si="22"/>
        <v>0.0030586807279860385</v>
      </c>
      <c r="M335" s="65">
        <f t="shared" si="23"/>
        <v>6.485440767789514</v>
      </c>
    </row>
    <row r="336" spans="1:13" ht="12.75">
      <c r="A336" s="63" t="s">
        <v>1142</v>
      </c>
      <c r="B336" s="48">
        <v>2.8</v>
      </c>
      <c r="C336" s="48">
        <v>1677</v>
      </c>
      <c r="D336" s="48">
        <v>10.900366665157753</v>
      </c>
      <c r="E336" s="48">
        <v>150374.1552668507</v>
      </c>
      <c r="F336" s="63" t="s">
        <v>1143</v>
      </c>
      <c r="G336" s="63">
        <v>4</v>
      </c>
      <c r="H336" s="48">
        <v>85354</v>
      </c>
      <c r="I336" s="49">
        <v>11.2</v>
      </c>
      <c r="J336" s="49">
        <v>238991.2</v>
      </c>
      <c r="K336" s="64">
        <f t="shared" si="21"/>
        <v>0.0005108309705535887</v>
      </c>
      <c r="L336" s="49">
        <f t="shared" si="22"/>
        <v>0.003323563363193313</v>
      </c>
      <c r="M336" s="65">
        <f t="shared" si="23"/>
        <v>7.047081813007038</v>
      </c>
    </row>
    <row r="337" spans="1:13" ht="12.75">
      <c r="A337" s="63" t="s">
        <v>1144</v>
      </c>
      <c r="B337" s="48">
        <v>1.2</v>
      </c>
      <c r="C337" s="48">
        <v>1434</v>
      </c>
      <c r="D337" s="48">
        <v>3.9946654223961713</v>
      </c>
      <c r="E337" s="48">
        <v>55107.72774154457</v>
      </c>
      <c r="F337" s="63" t="s">
        <v>1145</v>
      </c>
      <c r="G337" s="63">
        <v>5</v>
      </c>
      <c r="H337" s="48">
        <v>86073</v>
      </c>
      <c r="I337" s="49">
        <v>6</v>
      </c>
      <c r="J337" s="49">
        <v>103287.6</v>
      </c>
      <c r="K337" s="64">
        <f t="shared" si="21"/>
        <v>0.0002320510161372423</v>
      </c>
      <c r="L337" s="49">
        <f t="shared" si="22"/>
        <v>0.0015097680056276313</v>
      </c>
      <c r="M337" s="65">
        <f t="shared" si="23"/>
        <v>3.2012203444485827</v>
      </c>
    </row>
    <row r="338" spans="1:13" ht="12.75">
      <c r="A338" s="63" t="s">
        <v>1146</v>
      </c>
      <c r="B338" s="48">
        <v>2.25</v>
      </c>
      <c r="C338" s="48">
        <v>22</v>
      </c>
      <c r="D338" s="48">
        <v>0.11490930869863464</v>
      </c>
      <c r="E338" s="48">
        <v>1585.2118335695354</v>
      </c>
      <c r="F338" s="63" t="s">
        <v>1147</v>
      </c>
      <c r="G338" s="63">
        <v>9</v>
      </c>
      <c r="H338" s="48">
        <v>1127</v>
      </c>
      <c r="I338" s="49">
        <v>20.25</v>
      </c>
      <c r="J338" s="49">
        <v>2535.75</v>
      </c>
      <c r="K338" s="64">
        <f t="shared" si="21"/>
        <v>0.0009176431040707291</v>
      </c>
      <c r="L338" s="49">
        <f t="shared" si="22"/>
        <v>0.005970360406831521</v>
      </c>
      <c r="M338" s="65">
        <f t="shared" si="23"/>
        <v>12.659189442880052</v>
      </c>
    </row>
    <row r="339" spans="1:13" ht="12.75">
      <c r="A339" s="63" t="s">
        <v>1148</v>
      </c>
      <c r="B339" s="48">
        <v>2.25</v>
      </c>
      <c r="C339" s="48">
        <v>39</v>
      </c>
      <c r="D339" s="48">
        <v>0.20370286542030686</v>
      </c>
      <c r="E339" s="48">
        <v>2810.1482504187215</v>
      </c>
      <c r="F339" s="63" t="s">
        <v>1149</v>
      </c>
      <c r="G339" s="63">
        <v>111</v>
      </c>
      <c r="H339" s="48">
        <v>1731</v>
      </c>
      <c r="I339" s="49">
        <v>249.75</v>
      </c>
      <c r="J339" s="49">
        <v>3894.75</v>
      </c>
      <c r="K339" s="64">
        <f t="shared" si="21"/>
        <v>0.0130624021153403</v>
      </c>
      <c r="L339" s="49">
        <f t="shared" si="22"/>
        <v>0.08498647029720284</v>
      </c>
      <c r="M339" s="65">
        <f t="shared" si="23"/>
        <v>180.20014777381752</v>
      </c>
    </row>
    <row r="340" spans="1:13" ht="12.75">
      <c r="A340" s="63" t="s">
        <v>1150</v>
      </c>
      <c r="B340" s="48">
        <v>1.65</v>
      </c>
      <c r="C340" s="48">
        <v>47</v>
      </c>
      <c r="D340" s="48">
        <v>0.18002458362786095</v>
      </c>
      <c r="E340" s="48">
        <v>2483.4985392589388</v>
      </c>
      <c r="F340" s="63" t="s">
        <v>1151</v>
      </c>
      <c r="G340" s="63">
        <v>12</v>
      </c>
      <c r="H340" s="48">
        <v>2983</v>
      </c>
      <c r="I340" s="49">
        <v>19.8</v>
      </c>
      <c r="J340" s="49">
        <v>4921.95</v>
      </c>
      <c r="K340" s="64">
        <f t="shared" si="21"/>
        <v>0.0007242021466759408</v>
      </c>
      <c r="L340" s="49">
        <f t="shared" si="22"/>
        <v>0.0047117967801163455</v>
      </c>
      <c r="M340" s="65">
        <f t="shared" si="23"/>
        <v>9.990607600103006</v>
      </c>
    </row>
    <row r="341" spans="1:13" ht="12.75">
      <c r="A341" s="63" t="s">
        <v>1152</v>
      </c>
      <c r="B341" s="48">
        <v>1.65</v>
      </c>
      <c r="C341" s="48">
        <v>233</v>
      </c>
      <c r="D341" s="48">
        <v>0.8924622975593957</v>
      </c>
      <c r="E341" s="48">
        <v>12311.811907390058</v>
      </c>
      <c r="F341" s="63" t="s">
        <v>1153</v>
      </c>
      <c r="G341" s="63">
        <v>78</v>
      </c>
      <c r="H341" s="48">
        <v>13859</v>
      </c>
      <c r="I341" s="49">
        <v>128.7</v>
      </c>
      <c r="J341" s="49">
        <v>22867.35</v>
      </c>
      <c r="K341" s="64">
        <f t="shared" si="21"/>
        <v>0.005022877495463804</v>
      </c>
      <c r="L341" s="49">
        <f t="shared" si="22"/>
        <v>0.03267979543926345</v>
      </c>
      <c r="M341" s="65">
        <f t="shared" si="23"/>
        <v>69.29225259949668</v>
      </c>
    </row>
    <row r="342" spans="1:13" ht="12.75">
      <c r="A342" s="63" t="s">
        <v>1154</v>
      </c>
      <c r="B342" s="48">
        <v>1.65</v>
      </c>
      <c r="C342" s="48">
        <v>89</v>
      </c>
      <c r="D342" s="48">
        <v>0.3408976158059494</v>
      </c>
      <c r="E342" s="48">
        <v>4702.795106256288</v>
      </c>
      <c r="F342" s="63" t="s">
        <v>1155</v>
      </c>
      <c r="G342" s="63">
        <v>9</v>
      </c>
      <c r="H342" s="48">
        <v>111</v>
      </c>
      <c r="I342" s="49">
        <v>14.85</v>
      </c>
      <c r="J342" s="49">
        <v>183.15</v>
      </c>
      <c r="K342" s="64">
        <f t="shared" si="21"/>
        <v>0.02764034722750941</v>
      </c>
      <c r="L342" s="49">
        <f t="shared" si="22"/>
        <v>0.17983335131724382</v>
      </c>
      <c r="M342" s="65">
        <f t="shared" si="23"/>
        <v>381.3077113180774</v>
      </c>
    </row>
    <row r="343" spans="1:13" ht="12.75">
      <c r="A343" s="63" t="s">
        <v>1156</v>
      </c>
      <c r="B343" s="48">
        <v>2.8</v>
      </c>
      <c r="C343" s="48">
        <v>31</v>
      </c>
      <c r="D343" s="48">
        <v>0.20149753525336336</v>
      </c>
      <c r="E343" s="48">
        <v>2779.7249930067815</v>
      </c>
      <c r="F343" s="63" t="s">
        <v>1157</v>
      </c>
      <c r="G343" s="63">
        <v>5</v>
      </c>
      <c r="H343" s="48">
        <v>506</v>
      </c>
      <c r="I343" s="49">
        <v>14</v>
      </c>
      <c r="J343" s="49">
        <v>1416.8</v>
      </c>
      <c r="K343" s="64">
        <f t="shared" si="21"/>
        <v>0.0019910823641636696</v>
      </c>
      <c r="L343" s="49">
        <f t="shared" si="22"/>
        <v>0.012954360209333651</v>
      </c>
      <c r="M343" s="65">
        <f t="shared" si="23"/>
        <v>27.467638270817996</v>
      </c>
    </row>
    <row r="344" spans="1:13" ht="12.75">
      <c r="A344" s="63" t="s">
        <v>1158</v>
      </c>
      <c r="B344" s="48">
        <v>2.8</v>
      </c>
      <c r="C344" s="48">
        <v>156</v>
      </c>
      <c r="D344" s="48">
        <v>1.0139875967588605</v>
      </c>
      <c r="E344" s="48">
        <v>13988.293513195413</v>
      </c>
      <c r="F344" s="63" t="s">
        <v>1159</v>
      </c>
      <c r="G344" s="63">
        <v>41</v>
      </c>
      <c r="H344" s="48">
        <v>3286</v>
      </c>
      <c r="I344" s="49">
        <v>114.8</v>
      </c>
      <c r="J344" s="49">
        <v>9200.8</v>
      </c>
      <c r="K344" s="64">
        <f t="shared" si="21"/>
        <v>0.012651701602895096</v>
      </c>
      <c r="L344" s="49">
        <f t="shared" si="22"/>
        <v>0.08231437472138377</v>
      </c>
      <c r="M344" s="65">
        <f t="shared" si="23"/>
        <v>174.53439867346682</v>
      </c>
    </row>
    <row r="345" spans="1:13" ht="12.75">
      <c r="A345" s="63" t="s">
        <v>1160</v>
      </c>
      <c r="B345" s="48">
        <v>2.25</v>
      </c>
      <c r="C345" s="48">
        <v>227</v>
      </c>
      <c r="D345" s="48">
        <v>1.1856551397540938</v>
      </c>
      <c r="E345" s="48">
        <v>16356.503919103841</v>
      </c>
      <c r="F345" s="63" t="s">
        <v>1161</v>
      </c>
      <c r="G345" s="63">
        <v>122</v>
      </c>
      <c r="H345" s="48">
        <v>2238</v>
      </c>
      <c r="I345" s="49">
        <v>274.5</v>
      </c>
      <c r="J345" s="49">
        <v>5035.5</v>
      </c>
      <c r="K345" s="64">
        <f t="shared" si="21"/>
        <v>0.06463356883377991</v>
      </c>
      <c r="L345" s="49">
        <f t="shared" si="22"/>
        <v>0.42051828058817553</v>
      </c>
      <c r="M345" s="65">
        <f t="shared" si="23"/>
        <v>891.6414111397089</v>
      </c>
    </row>
    <row r="346" spans="1:13" ht="12.75">
      <c r="A346" s="63" t="s">
        <v>1162</v>
      </c>
      <c r="B346" s="48">
        <v>2.8</v>
      </c>
      <c r="C346" s="48">
        <v>83</v>
      </c>
      <c r="D346" s="48">
        <v>0.5394934008396503</v>
      </c>
      <c r="E346" s="48">
        <v>7442.489497405252</v>
      </c>
      <c r="F346" s="63" t="s">
        <v>1163</v>
      </c>
      <c r="G346" s="63">
        <v>4</v>
      </c>
      <c r="H346" s="48">
        <v>644</v>
      </c>
      <c r="I346" s="49">
        <v>11.2</v>
      </c>
      <c r="J346" s="49">
        <v>1803.2</v>
      </c>
      <c r="K346" s="64">
        <f t="shared" si="21"/>
        <v>0.0033508906884450324</v>
      </c>
      <c r="L346" s="49">
        <f t="shared" si="22"/>
        <v>0.02180153155967119</v>
      </c>
      <c r="M346" s="65">
        <f t="shared" si="23"/>
        <v>46.226642841026404</v>
      </c>
    </row>
    <row r="347" spans="1:13" ht="12.75">
      <c r="A347" s="63" t="s">
        <v>1164</v>
      </c>
      <c r="B347" s="48">
        <v>1.65</v>
      </c>
      <c r="C347" s="48">
        <v>76</v>
      </c>
      <c r="D347" s="48">
        <v>0.2911035820365411</v>
      </c>
      <c r="E347" s="48">
        <v>4015.8699783761563</v>
      </c>
      <c r="F347" s="63" t="s">
        <v>1165</v>
      </c>
      <c r="G347" s="63">
        <v>24</v>
      </c>
      <c r="H347" s="48">
        <v>696</v>
      </c>
      <c r="I347" s="49">
        <v>39.6</v>
      </c>
      <c r="J347" s="49">
        <v>1148.4</v>
      </c>
      <c r="K347" s="64">
        <f t="shared" si="21"/>
        <v>0.010038054552984175</v>
      </c>
      <c r="L347" s="49">
        <f t="shared" si="22"/>
        <v>0.06530949036601959</v>
      </c>
      <c r="M347" s="65">
        <f t="shared" si="23"/>
        <v>138.47827511641918</v>
      </c>
    </row>
    <row r="348" spans="1:13" ht="12.75">
      <c r="A348" s="63" t="s">
        <v>1166</v>
      </c>
      <c r="B348" s="48">
        <v>2.8</v>
      </c>
      <c r="C348" s="48">
        <v>66</v>
      </c>
      <c r="D348" s="48">
        <v>0.42899475247490265</v>
      </c>
      <c r="E348" s="48">
        <v>5918.124178659599</v>
      </c>
      <c r="F348" s="63" t="s">
        <v>1167</v>
      </c>
      <c r="G348" s="63">
        <v>42</v>
      </c>
      <c r="H348" s="48">
        <v>4099</v>
      </c>
      <c r="I348" s="49">
        <v>117.6</v>
      </c>
      <c r="J348" s="49">
        <v>11477.2</v>
      </c>
      <c r="K348" s="64">
        <f t="shared" si="21"/>
        <v>0.004395652501572557</v>
      </c>
      <c r="L348" s="49">
        <f t="shared" si="22"/>
        <v>0.0285989504428902</v>
      </c>
      <c r="M348" s="65">
        <f t="shared" si="23"/>
        <v>60.639476824518944</v>
      </c>
    </row>
    <row r="349" spans="1:13" ht="12.75">
      <c r="A349" s="63" t="s">
        <v>1168</v>
      </c>
      <c r="B349" s="48">
        <v>2.8</v>
      </c>
      <c r="C349" s="48">
        <v>240</v>
      </c>
      <c r="D349" s="48">
        <v>1.559980918090555</v>
      </c>
      <c r="E349" s="48">
        <v>21520.45155876218</v>
      </c>
      <c r="F349" s="63" t="s">
        <v>1169</v>
      </c>
      <c r="G349" s="63">
        <v>208</v>
      </c>
      <c r="H349" s="48">
        <v>15364</v>
      </c>
      <c r="I349" s="49">
        <v>582.4</v>
      </c>
      <c r="J349" s="49">
        <v>43019.2</v>
      </c>
      <c r="K349" s="64">
        <f t="shared" si="21"/>
        <v>0.021119241796591737</v>
      </c>
      <c r="L349" s="49">
        <f t="shared" si="22"/>
        <v>0.13740580023467827</v>
      </c>
      <c r="M349" s="65">
        <f t="shared" si="23"/>
        <v>291.3469099337759</v>
      </c>
    </row>
    <row r="350" spans="1:13" ht="12.75">
      <c r="A350" s="63" t="s">
        <v>1170</v>
      </c>
      <c r="B350" s="48">
        <v>2.25</v>
      </c>
      <c r="C350" s="48">
        <v>361</v>
      </c>
      <c r="D350" s="48">
        <v>1.8855572927366866</v>
      </c>
      <c r="E350" s="48">
        <v>26011.885087209193</v>
      </c>
      <c r="F350" s="63" t="s">
        <v>1171</v>
      </c>
      <c r="G350" s="63">
        <v>1771</v>
      </c>
      <c r="H350" s="48">
        <v>21895</v>
      </c>
      <c r="I350" s="49">
        <v>3984.75</v>
      </c>
      <c r="J350" s="49">
        <v>49263.75</v>
      </c>
      <c r="K350" s="64">
        <f aca="true" t="shared" si="24" ref="K350:K381">D350*I350/J350</f>
        <v>0.15251527588201289</v>
      </c>
      <c r="L350" s="49">
        <f t="shared" si="22"/>
        <v>0.9922933660413275</v>
      </c>
      <c r="M350" s="65">
        <f t="shared" si="23"/>
        <v>2103.9985608334086</v>
      </c>
    </row>
    <row r="351" spans="1:13" ht="12.75">
      <c r="A351" s="63" t="s">
        <v>1172</v>
      </c>
      <c r="B351" s="48">
        <v>2.8</v>
      </c>
      <c r="C351" s="48">
        <v>91</v>
      </c>
      <c r="D351" s="48">
        <v>0.5914927647760021</v>
      </c>
      <c r="E351" s="48">
        <v>8159.837882697325</v>
      </c>
      <c r="F351" s="63" t="s">
        <v>1173</v>
      </c>
      <c r="G351" s="63">
        <v>195</v>
      </c>
      <c r="H351" s="48">
        <v>6773</v>
      </c>
      <c r="I351" s="49">
        <v>546</v>
      </c>
      <c r="J351" s="49">
        <v>18964.4</v>
      </c>
      <c r="K351" s="64">
        <f t="shared" si="24"/>
        <v>0.0170295421720538</v>
      </c>
      <c r="L351" s="49">
        <f t="shared" si="22"/>
        <v>0.11079743734734267</v>
      </c>
      <c r="M351" s="65">
        <f t="shared" si="23"/>
        <v>234.92815401239895</v>
      </c>
    </row>
    <row r="352" spans="1:13" ht="12.75">
      <c r="A352" s="63" t="s">
        <v>1174</v>
      </c>
      <c r="B352" s="48">
        <v>2.25</v>
      </c>
      <c r="C352" s="48">
        <v>194</v>
      </c>
      <c r="D352" s="48">
        <v>1.0132911767061419</v>
      </c>
      <c r="E352" s="48">
        <v>13978.68616874954</v>
      </c>
      <c r="F352" s="63" t="s">
        <v>1175</v>
      </c>
      <c r="G352" s="63">
        <v>349</v>
      </c>
      <c r="H352" s="48">
        <v>14686</v>
      </c>
      <c r="I352" s="49">
        <v>785.25</v>
      </c>
      <c r="J352" s="49">
        <v>33043.5</v>
      </c>
      <c r="K352" s="64">
        <f t="shared" si="24"/>
        <v>0.024079982341716162</v>
      </c>
      <c r="L352" s="49">
        <f t="shared" si="22"/>
        <v>0.15666894082506316</v>
      </c>
      <c r="M352" s="65">
        <f t="shared" si="23"/>
        <v>332.1913027981472</v>
      </c>
    </row>
    <row r="353" spans="1:13" ht="12.75">
      <c r="A353" s="63" t="s">
        <v>1176</v>
      </c>
      <c r="B353" s="48">
        <v>2.8</v>
      </c>
      <c r="C353" s="48">
        <v>43</v>
      </c>
      <c r="D353" s="48">
        <v>0.2794965811578911</v>
      </c>
      <c r="E353" s="48">
        <v>3855.74757094489</v>
      </c>
      <c r="F353" s="63" t="s">
        <v>1177</v>
      </c>
      <c r="G353" s="63">
        <v>2</v>
      </c>
      <c r="H353" s="48">
        <v>3290</v>
      </c>
      <c r="I353" s="49">
        <v>5.6</v>
      </c>
      <c r="J353" s="49">
        <v>9212</v>
      </c>
      <c r="K353" s="64">
        <f t="shared" si="24"/>
        <v>0.0001699067362661952</v>
      </c>
      <c r="L353" s="49">
        <f t="shared" si="22"/>
        <v>0.0011054455120489519</v>
      </c>
      <c r="M353" s="65">
        <f t="shared" si="23"/>
        <v>2.343919496015131</v>
      </c>
    </row>
    <row r="354" spans="1:13" ht="12.75">
      <c r="A354" s="63" t="s">
        <v>1178</v>
      </c>
      <c r="B354" s="48">
        <v>1.2</v>
      </c>
      <c r="C354" s="48">
        <v>1434</v>
      </c>
      <c r="D354" s="48">
        <v>3.9946654223961713</v>
      </c>
      <c r="E354" s="48">
        <v>55107.72774154457</v>
      </c>
      <c r="F354" s="63" t="s">
        <v>1179</v>
      </c>
      <c r="G354" s="63">
        <v>35</v>
      </c>
      <c r="H354" s="48">
        <v>86073</v>
      </c>
      <c r="I354" s="49">
        <v>42</v>
      </c>
      <c r="J354" s="49">
        <v>103287.6</v>
      </c>
      <c r="K354" s="64">
        <f t="shared" si="24"/>
        <v>0.001624357112960696</v>
      </c>
      <c r="L354" s="49">
        <f t="shared" si="22"/>
        <v>0.010568376039393418</v>
      </c>
      <c r="M354" s="65">
        <f t="shared" si="23"/>
        <v>22.40854241114008</v>
      </c>
    </row>
    <row r="355" spans="1:13" ht="12.75">
      <c r="A355" s="63" t="s">
        <v>1180</v>
      </c>
      <c r="B355" s="48">
        <v>2.8</v>
      </c>
      <c r="C355" s="48">
        <v>13</v>
      </c>
      <c r="D355" s="48">
        <v>0.08449896639657173</v>
      </c>
      <c r="E355" s="48">
        <v>1165.6911260996178</v>
      </c>
      <c r="F355" s="63" t="s">
        <v>1181</v>
      </c>
      <c r="G355" s="63">
        <v>6</v>
      </c>
      <c r="H355" s="48">
        <v>455</v>
      </c>
      <c r="I355" s="49">
        <v>16.8</v>
      </c>
      <c r="J355" s="49">
        <v>1274</v>
      </c>
      <c r="K355" s="64">
        <f t="shared" si="24"/>
        <v>0.0011142720843503964</v>
      </c>
      <c r="L355" s="49">
        <f t="shared" si="22"/>
        <v>0.007249665916228011</v>
      </c>
      <c r="M355" s="65">
        <f t="shared" si="23"/>
        <v>15.371751113401553</v>
      </c>
    </row>
    <row r="356" spans="1:13" ht="12.75">
      <c r="A356" s="63" t="s">
        <v>1182</v>
      </c>
      <c r="B356" s="48">
        <v>2.25</v>
      </c>
      <c r="C356" s="48">
        <v>39</v>
      </c>
      <c r="D356" s="48">
        <v>0.20370286542030686</v>
      </c>
      <c r="E356" s="48">
        <v>2810.1482504187215</v>
      </c>
      <c r="F356" s="63" t="s">
        <v>1183</v>
      </c>
      <c r="G356" s="63">
        <v>15</v>
      </c>
      <c r="H356" s="48">
        <v>1731</v>
      </c>
      <c r="I356" s="49">
        <v>33.75</v>
      </c>
      <c r="J356" s="49">
        <v>3894.75</v>
      </c>
      <c r="K356" s="64">
        <f t="shared" si="24"/>
        <v>0.0017651894750459866</v>
      </c>
      <c r="L356" s="49">
        <f t="shared" si="22"/>
        <v>0.011484658148270653</v>
      </c>
      <c r="M356" s="65">
        <f t="shared" si="23"/>
        <v>24.351371320786154</v>
      </c>
    </row>
    <row r="357" spans="1:13" ht="12.75">
      <c r="A357" s="63" t="s">
        <v>1184</v>
      </c>
      <c r="B357" s="48">
        <v>2.8</v>
      </c>
      <c r="C357" s="48">
        <v>31</v>
      </c>
      <c r="D357" s="48">
        <v>0.20149753525336336</v>
      </c>
      <c r="E357" s="48">
        <v>2779.7249930067815</v>
      </c>
      <c r="F357" s="63" t="s">
        <v>1185</v>
      </c>
      <c r="G357" s="63">
        <v>6</v>
      </c>
      <c r="H357" s="48">
        <v>506</v>
      </c>
      <c r="I357" s="49">
        <v>16.8</v>
      </c>
      <c r="J357" s="49">
        <v>1416.8</v>
      </c>
      <c r="K357" s="64">
        <f t="shared" si="24"/>
        <v>0.002389298836996404</v>
      </c>
      <c r="L357" s="49">
        <f t="shared" si="22"/>
        <v>0.015545232251200383</v>
      </c>
      <c r="M357" s="65">
        <f t="shared" si="23"/>
        <v>32.9611659249816</v>
      </c>
    </row>
    <row r="358" spans="1:13" ht="12.75">
      <c r="A358" s="63" t="s">
        <v>1186</v>
      </c>
      <c r="B358" s="48">
        <v>2.8</v>
      </c>
      <c r="C358" s="48">
        <v>156</v>
      </c>
      <c r="D358" s="48">
        <v>1.0139875967588605</v>
      </c>
      <c r="E358" s="48">
        <v>13988.293513195413</v>
      </c>
      <c r="F358" s="63" t="s">
        <v>1187</v>
      </c>
      <c r="G358" s="63">
        <v>4</v>
      </c>
      <c r="H358" s="48">
        <v>3286</v>
      </c>
      <c r="I358" s="49">
        <v>11.2</v>
      </c>
      <c r="J358" s="49">
        <v>9200.8</v>
      </c>
      <c r="K358" s="64">
        <f t="shared" si="24"/>
        <v>0.0012343123515019603</v>
      </c>
      <c r="L358" s="49">
        <f t="shared" si="22"/>
        <v>0.008030670704525244</v>
      </c>
      <c r="M358" s="65">
        <f t="shared" si="23"/>
        <v>17.02774621204554</v>
      </c>
    </row>
    <row r="359" spans="1:13" ht="12.75">
      <c r="A359" s="63" t="s">
        <v>1188</v>
      </c>
      <c r="B359" s="48">
        <v>2.25</v>
      </c>
      <c r="C359" s="48">
        <v>227</v>
      </c>
      <c r="D359" s="48">
        <v>1.1856551397540938</v>
      </c>
      <c r="E359" s="48">
        <v>16356.503919103841</v>
      </c>
      <c r="F359" s="63" t="s">
        <v>1189</v>
      </c>
      <c r="G359" s="63">
        <v>69</v>
      </c>
      <c r="H359" s="48">
        <v>2238</v>
      </c>
      <c r="I359" s="49">
        <v>155.25</v>
      </c>
      <c r="J359" s="49">
        <v>5035.5</v>
      </c>
      <c r="K359" s="64">
        <f t="shared" si="24"/>
        <v>0.03655505122566241</v>
      </c>
      <c r="L359" s="49">
        <f t="shared" si="22"/>
        <v>0.23783410951298456</v>
      </c>
      <c r="M359" s="65">
        <f t="shared" si="23"/>
        <v>504.2889948249174</v>
      </c>
    </row>
    <row r="360" spans="1:13" ht="12.75">
      <c r="A360" s="63" t="s">
        <v>1190</v>
      </c>
      <c r="B360" s="48">
        <v>1.65</v>
      </c>
      <c r="C360" s="48">
        <v>164</v>
      </c>
      <c r="D360" s="48">
        <v>0.6281708875525359</v>
      </c>
      <c r="E360" s="48">
        <v>8665.824690180125</v>
      </c>
      <c r="F360" s="63" t="s">
        <v>1191</v>
      </c>
      <c r="G360" s="63">
        <v>2</v>
      </c>
      <c r="H360" s="48">
        <v>8263</v>
      </c>
      <c r="I360" s="49">
        <v>3.3</v>
      </c>
      <c r="J360" s="49">
        <v>13633.95</v>
      </c>
      <c r="K360" s="64">
        <f t="shared" si="24"/>
        <v>0.00015204426662290593</v>
      </c>
      <c r="L360" s="49">
        <f t="shared" si="22"/>
        <v>0.0009892288902997798</v>
      </c>
      <c r="M360" s="65">
        <f t="shared" si="23"/>
        <v>2.0975008326709728</v>
      </c>
    </row>
    <row r="361" spans="1:13" ht="12.75">
      <c r="A361" s="63" t="s">
        <v>1192</v>
      </c>
      <c r="B361" s="48">
        <v>1.65</v>
      </c>
      <c r="C361" s="48">
        <v>47</v>
      </c>
      <c r="D361" s="48">
        <v>0.18002458362786095</v>
      </c>
      <c r="E361" s="48">
        <v>2483.4985392589388</v>
      </c>
      <c r="F361" s="63" t="s">
        <v>1193</v>
      </c>
      <c r="G361" s="63">
        <v>12</v>
      </c>
      <c r="H361" s="48">
        <v>4148</v>
      </c>
      <c r="I361" s="49">
        <v>19.8</v>
      </c>
      <c r="J361" s="49">
        <v>6844.2</v>
      </c>
      <c r="K361" s="64">
        <f t="shared" si="24"/>
        <v>0.000520804002780697</v>
      </c>
      <c r="L361" s="49">
        <f t="shared" si="22"/>
        <v>0.003388449805951557</v>
      </c>
      <c r="M361" s="65">
        <f t="shared" si="23"/>
        <v>7.1846630836806336</v>
      </c>
    </row>
    <row r="362" spans="1:13" ht="12.75">
      <c r="A362" s="63" t="s">
        <v>1194</v>
      </c>
      <c r="B362" s="48">
        <v>2.8</v>
      </c>
      <c r="C362" s="48">
        <v>66</v>
      </c>
      <c r="D362" s="48">
        <v>0.42899475247490265</v>
      </c>
      <c r="E362" s="48">
        <v>5918.124178659599</v>
      </c>
      <c r="F362" s="63" t="s">
        <v>1195</v>
      </c>
      <c r="G362" s="63">
        <v>5</v>
      </c>
      <c r="H362" s="48">
        <v>4099</v>
      </c>
      <c r="I362" s="49">
        <v>14</v>
      </c>
      <c r="J362" s="49">
        <v>11477.2</v>
      </c>
      <c r="K362" s="64">
        <f t="shared" si="24"/>
        <v>0.0005232919644729235</v>
      </c>
      <c r="L362" s="49">
        <f t="shared" si="22"/>
        <v>0.003404636957486929</v>
      </c>
      <c r="M362" s="65">
        <f t="shared" si="23"/>
        <v>7.2189853362522545</v>
      </c>
    </row>
    <row r="363" spans="1:13" ht="12.75">
      <c r="A363" s="63" t="s">
        <v>1196</v>
      </c>
      <c r="B363" s="48">
        <v>2.8</v>
      </c>
      <c r="C363" s="48">
        <v>240</v>
      </c>
      <c r="D363" s="48">
        <v>1.559980918090555</v>
      </c>
      <c r="E363" s="48">
        <v>21520.45155876218</v>
      </c>
      <c r="F363" s="63" t="s">
        <v>1197</v>
      </c>
      <c r="G363" s="63">
        <v>240</v>
      </c>
      <c r="H363" s="48">
        <v>15364</v>
      </c>
      <c r="I363" s="49">
        <v>672</v>
      </c>
      <c r="J363" s="49">
        <v>43019.2</v>
      </c>
      <c r="K363" s="64">
        <f t="shared" si="24"/>
        <v>0.024368355919144314</v>
      </c>
      <c r="L363" s="49">
        <f t="shared" si="22"/>
        <v>0.15854515411693648</v>
      </c>
      <c r="M363" s="65">
        <f t="shared" si="23"/>
        <v>336.1695114620491</v>
      </c>
    </row>
    <row r="364" spans="1:13" ht="12.75">
      <c r="A364" s="63" t="s">
        <v>1198</v>
      </c>
      <c r="B364" s="48">
        <v>2.25</v>
      </c>
      <c r="C364" s="48">
        <v>361</v>
      </c>
      <c r="D364" s="48">
        <v>1.8855572927366866</v>
      </c>
      <c r="E364" s="48">
        <v>26011.885087209193</v>
      </c>
      <c r="F364" s="63" t="s">
        <v>1199</v>
      </c>
      <c r="G364" s="63">
        <v>2161</v>
      </c>
      <c r="H364" s="48">
        <v>21895</v>
      </c>
      <c r="I364" s="49">
        <v>4862.25</v>
      </c>
      <c r="J364" s="49">
        <v>49263.75</v>
      </c>
      <c r="K364" s="64">
        <f t="shared" si="24"/>
        <v>0.1861013614799717</v>
      </c>
      <c r="L364" s="49">
        <f t="shared" si="22"/>
        <v>1.210810821013726</v>
      </c>
      <c r="M364" s="65">
        <f t="shared" si="23"/>
        <v>2567.329695065498</v>
      </c>
    </row>
    <row r="365" spans="1:13" ht="12.75">
      <c r="A365" s="63" t="s">
        <v>1200</v>
      </c>
      <c r="B365" s="48">
        <v>2.8</v>
      </c>
      <c r="C365" s="48">
        <v>151</v>
      </c>
      <c r="D365" s="48">
        <v>0.9814879942986408</v>
      </c>
      <c r="E365" s="48">
        <v>13539.950772387867</v>
      </c>
      <c r="F365" s="63" t="s">
        <v>1201</v>
      </c>
      <c r="G365" s="63">
        <v>6</v>
      </c>
      <c r="H365" s="48">
        <v>8919</v>
      </c>
      <c r="I365" s="49">
        <v>16.8</v>
      </c>
      <c r="J365" s="49">
        <v>24973.2</v>
      </c>
      <c r="K365" s="64">
        <f t="shared" si="24"/>
        <v>0.000660267739185093</v>
      </c>
      <c r="L365" s="49">
        <f t="shared" si="22"/>
        <v>0.004295827376080842</v>
      </c>
      <c r="M365" s="65">
        <f t="shared" si="23"/>
        <v>9.10861135041229</v>
      </c>
    </row>
    <row r="366" spans="1:13" ht="12.75">
      <c r="A366" s="63" t="s">
        <v>1202</v>
      </c>
      <c r="B366" s="48">
        <v>2.8</v>
      </c>
      <c r="C366" s="48">
        <v>96</v>
      </c>
      <c r="D366" s="48">
        <v>0.623992367236222</v>
      </c>
      <c r="E366" s="48">
        <v>8608.18062350487</v>
      </c>
      <c r="F366" s="63" t="s">
        <v>1203</v>
      </c>
      <c r="G366" s="63">
        <v>7</v>
      </c>
      <c r="H366" s="48">
        <v>3850</v>
      </c>
      <c r="I366" s="49">
        <v>19.6</v>
      </c>
      <c r="J366" s="49">
        <v>10780</v>
      </c>
      <c r="K366" s="64">
        <f t="shared" si="24"/>
        <v>0.0011345315767931309</v>
      </c>
      <c r="L366" s="49">
        <f t="shared" si="22"/>
        <v>0.007381478023795793</v>
      </c>
      <c r="M366" s="65">
        <f t="shared" si="23"/>
        <v>15.651237497281581</v>
      </c>
    </row>
    <row r="367" spans="1:13" ht="12.75">
      <c r="A367" s="63" t="s">
        <v>1204</v>
      </c>
      <c r="B367" s="48">
        <v>1.2</v>
      </c>
      <c r="C367" s="48">
        <v>1483</v>
      </c>
      <c r="D367" s="48">
        <v>4.131163752729095</v>
      </c>
      <c r="E367" s="48">
        <v>56990.76725293627</v>
      </c>
      <c r="F367" s="63" t="s">
        <v>1205</v>
      </c>
      <c r="G367" s="63">
        <v>15</v>
      </c>
      <c r="H367" s="48">
        <v>74537</v>
      </c>
      <c r="I367" s="49">
        <v>18</v>
      </c>
      <c r="J367" s="49">
        <v>89444.39999999995</v>
      </c>
      <c r="K367" s="64">
        <f t="shared" si="24"/>
        <v>0.0008313650440846353</v>
      </c>
      <c r="L367" s="49">
        <f t="shared" si="22"/>
        <v>0.005409018953891766</v>
      </c>
      <c r="M367" s="65">
        <f t="shared" si="23"/>
        <v>11.468955133612091</v>
      </c>
    </row>
    <row r="368" spans="1:13" ht="12.75">
      <c r="A368" s="63" t="s">
        <v>1206</v>
      </c>
      <c r="B368" s="48">
        <v>2.25</v>
      </c>
      <c r="C368" s="48">
        <v>67</v>
      </c>
      <c r="D368" s="48">
        <v>0.3499510764912964</v>
      </c>
      <c r="E368" s="48">
        <v>4827.690584052676</v>
      </c>
      <c r="F368" s="63" t="s">
        <v>1207</v>
      </c>
      <c r="G368" s="63">
        <v>2</v>
      </c>
      <c r="H368" s="48">
        <v>5192</v>
      </c>
      <c r="I368" s="49">
        <v>4.5</v>
      </c>
      <c r="J368" s="49">
        <v>11682</v>
      </c>
      <c r="K368" s="64">
        <f t="shared" si="24"/>
        <v>0.00013480395858678597</v>
      </c>
      <c r="L368" s="49">
        <f t="shared" si="22"/>
        <v>0.0008770601701908166</v>
      </c>
      <c r="M368" s="65">
        <f t="shared" si="23"/>
        <v>1.8596650940110462</v>
      </c>
    </row>
    <row r="369" spans="1:13" ht="12.75">
      <c r="A369" s="63" t="s">
        <v>1208</v>
      </c>
      <c r="B369" s="48">
        <v>1.65</v>
      </c>
      <c r="C369" s="48">
        <v>79</v>
      </c>
      <c r="D369" s="48">
        <v>0.30259451290640454</v>
      </c>
      <c r="E369" s="48">
        <v>4174.39116173311</v>
      </c>
      <c r="F369" s="63" t="s">
        <v>1209</v>
      </c>
      <c r="G369" s="63">
        <v>8</v>
      </c>
      <c r="H369" s="48">
        <v>5651</v>
      </c>
      <c r="I369" s="49">
        <v>13.2</v>
      </c>
      <c r="J369" s="49">
        <v>9324.15</v>
      </c>
      <c r="K369" s="64">
        <f t="shared" si="24"/>
        <v>0.0004283765887898135</v>
      </c>
      <c r="L369" s="49">
        <f t="shared" si="22"/>
        <v>0.0027870994873483196</v>
      </c>
      <c r="M369" s="65">
        <f t="shared" si="23"/>
        <v>5.9095964066297775</v>
      </c>
    </row>
    <row r="370" spans="1:13" ht="12.75">
      <c r="A370" s="63" t="s">
        <v>1210</v>
      </c>
      <c r="B370" s="48">
        <v>2.8</v>
      </c>
      <c r="C370" s="48">
        <v>91</v>
      </c>
      <c r="D370" s="48">
        <v>0.5914927647760021</v>
      </c>
      <c r="E370" s="48">
        <v>8159.837882697325</v>
      </c>
      <c r="F370" s="63" t="s">
        <v>1211</v>
      </c>
      <c r="G370" s="63">
        <v>149</v>
      </c>
      <c r="H370" s="48">
        <v>6773</v>
      </c>
      <c r="I370" s="49">
        <v>417.2</v>
      </c>
      <c r="J370" s="49">
        <v>18964.4</v>
      </c>
      <c r="K370" s="64">
        <f t="shared" si="24"/>
        <v>0.013012316839159058</v>
      </c>
      <c r="L370" s="49">
        <f t="shared" si="22"/>
        <v>0.08466060597309773</v>
      </c>
      <c r="M370" s="65">
        <f t="shared" si="23"/>
        <v>179.5092048607561</v>
      </c>
    </row>
    <row r="371" spans="1:13" ht="12.75">
      <c r="A371" s="63" t="s">
        <v>1212</v>
      </c>
      <c r="B371" s="48">
        <v>2.25</v>
      </c>
      <c r="C371" s="48">
        <v>194</v>
      </c>
      <c r="D371" s="48">
        <v>1.0132911767061419</v>
      </c>
      <c r="E371" s="48">
        <v>13978.68616874954</v>
      </c>
      <c r="F371" s="63" t="s">
        <v>1213</v>
      </c>
      <c r="G371" s="63">
        <v>1645</v>
      </c>
      <c r="H371" s="48">
        <v>14686</v>
      </c>
      <c r="I371" s="49">
        <v>3701.25</v>
      </c>
      <c r="J371" s="49">
        <v>33043.5</v>
      </c>
      <c r="K371" s="64">
        <f t="shared" si="24"/>
        <v>0.11350020330121227</v>
      </c>
      <c r="L371" s="49">
        <f t="shared" si="22"/>
        <v>0.7384538901353263</v>
      </c>
      <c r="M371" s="65">
        <f t="shared" si="23"/>
        <v>1565.7727596073125</v>
      </c>
    </row>
    <row r="372" spans="1:13" ht="12.75">
      <c r="A372" s="63" t="s">
        <v>1214</v>
      </c>
      <c r="B372" s="48">
        <v>2.8</v>
      </c>
      <c r="C372" s="48">
        <v>1677</v>
      </c>
      <c r="D372" s="48">
        <v>10.900366665157753</v>
      </c>
      <c r="E372" s="48">
        <v>150374.1552668507</v>
      </c>
      <c r="F372" s="63" t="s">
        <v>1215</v>
      </c>
      <c r="G372" s="63">
        <v>6</v>
      </c>
      <c r="H372" s="48">
        <v>85354</v>
      </c>
      <c r="I372" s="49">
        <v>16.8</v>
      </c>
      <c r="J372" s="49">
        <v>238991.2</v>
      </c>
      <c r="K372" s="64">
        <f t="shared" si="24"/>
        <v>0.000766246455830383</v>
      </c>
      <c r="L372" s="49">
        <f t="shared" si="22"/>
        <v>0.00498534504478997</v>
      </c>
      <c r="M372" s="65">
        <f t="shared" si="23"/>
        <v>10.57062271951056</v>
      </c>
    </row>
    <row r="373" spans="1:13" ht="12.75">
      <c r="A373" s="63" t="s">
        <v>1216</v>
      </c>
      <c r="B373" s="48">
        <v>1.2</v>
      </c>
      <c r="C373" s="48">
        <v>1434</v>
      </c>
      <c r="D373" s="48">
        <v>3.9946654223961713</v>
      </c>
      <c r="E373" s="48">
        <v>55107.72774154457</v>
      </c>
      <c r="F373" s="63" t="s">
        <v>1217</v>
      </c>
      <c r="G373" s="63">
        <v>2</v>
      </c>
      <c r="H373" s="48">
        <v>86073</v>
      </c>
      <c r="I373" s="49">
        <v>2.4</v>
      </c>
      <c r="J373" s="49">
        <v>103287.6</v>
      </c>
      <c r="K373" s="64">
        <f t="shared" si="24"/>
        <v>9.28204064548969E-05</v>
      </c>
      <c r="L373" s="49">
        <f t="shared" si="22"/>
        <v>0.0006039072022510524</v>
      </c>
      <c r="M373" s="65">
        <f t="shared" si="23"/>
        <v>1.2804881377794328</v>
      </c>
    </row>
    <row r="374" spans="1:13" ht="12.75">
      <c r="A374" s="63" t="s">
        <v>1218</v>
      </c>
      <c r="B374" s="48">
        <v>1</v>
      </c>
      <c r="C374" s="48">
        <v>440</v>
      </c>
      <c r="D374" s="48">
        <v>1.0214160773211969</v>
      </c>
      <c r="E374" s="48">
        <v>14090.771853951428</v>
      </c>
      <c r="F374" s="63" t="s">
        <v>1219</v>
      </c>
      <c r="G374" s="63">
        <v>27</v>
      </c>
      <c r="H374" s="48">
        <v>25556</v>
      </c>
      <c r="I374" s="49">
        <v>27</v>
      </c>
      <c r="J374" s="49">
        <v>25556</v>
      </c>
      <c r="K374" s="64">
        <f t="shared" si="24"/>
        <v>0.0010791295229172137</v>
      </c>
      <c r="L374" s="49">
        <f t="shared" si="22"/>
        <v>0.0070210217337080645</v>
      </c>
      <c r="M374" s="65">
        <f t="shared" si="23"/>
        <v>14.886947881385527</v>
      </c>
    </row>
    <row r="375" spans="1:13" ht="12.75">
      <c r="A375" s="63" t="s">
        <v>1220</v>
      </c>
      <c r="B375" s="48">
        <v>2.25</v>
      </c>
      <c r="C375" s="48">
        <v>11</v>
      </c>
      <c r="D375" s="48">
        <v>0.05745465434931732</v>
      </c>
      <c r="E375" s="48">
        <v>792.6059167847677</v>
      </c>
      <c r="F375" s="63" t="s">
        <v>1221</v>
      </c>
      <c r="G375" s="63">
        <v>6</v>
      </c>
      <c r="H375" s="48">
        <v>451</v>
      </c>
      <c r="I375" s="49">
        <v>13.5</v>
      </c>
      <c r="J375" s="49">
        <v>1014.75</v>
      </c>
      <c r="K375" s="64">
        <f t="shared" si="24"/>
        <v>0.000764363472496461</v>
      </c>
      <c r="L375" s="49">
        <f t="shared" si="22"/>
        <v>0.004973093997412508</v>
      </c>
      <c r="M375" s="65">
        <f t="shared" si="23"/>
        <v>10.544646343034604</v>
      </c>
    </row>
    <row r="376" spans="1:13" ht="12.75">
      <c r="A376" s="63" t="s">
        <v>1222</v>
      </c>
      <c r="B376" s="48">
        <v>2.25</v>
      </c>
      <c r="C376" s="48">
        <v>39</v>
      </c>
      <c r="D376" s="48">
        <v>0.20370286542030686</v>
      </c>
      <c r="E376" s="48">
        <v>2810.1482504187215</v>
      </c>
      <c r="F376" s="63" t="s">
        <v>1223</v>
      </c>
      <c r="G376" s="63">
        <v>183</v>
      </c>
      <c r="H376" s="48">
        <v>1731</v>
      </c>
      <c r="I376" s="49">
        <v>411.75</v>
      </c>
      <c r="J376" s="49">
        <v>3894.75</v>
      </c>
      <c r="K376" s="64">
        <f t="shared" si="24"/>
        <v>0.021535311595561036</v>
      </c>
      <c r="L376" s="49">
        <f t="shared" si="22"/>
        <v>0.14011282940890196</v>
      </c>
      <c r="M376" s="65">
        <f t="shared" si="23"/>
        <v>297.08673011359105</v>
      </c>
    </row>
    <row r="377" spans="1:13" ht="12.75">
      <c r="A377" s="63" t="s">
        <v>1224</v>
      </c>
      <c r="B377" s="48">
        <v>2.25</v>
      </c>
      <c r="C377" s="48">
        <v>43</v>
      </c>
      <c r="D377" s="48">
        <v>0.2245954670018768</v>
      </c>
      <c r="E377" s="48">
        <v>3098.368583795001</v>
      </c>
      <c r="F377" s="63" t="s">
        <v>1225</v>
      </c>
      <c r="G377" s="63">
        <v>11</v>
      </c>
      <c r="H377" s="48">
        <v>569</v>
      </c>
      <c r="I377" s="49">
        <v>24.75</v>
      </c>
      <c r="J377" s="49">
        <v>1280.25</v>
      </c>
      <c r="K377" s="64">
        <f t="shared" si="24"/>
        <v>0.004341915882285843</v>
      </c>
      <c r="L377" s="49">
        <f t="shared" si="22"/>
        <v>0.0282493297867079</v>
      </c>
      <c r="M377" s="65">
        <f t="shared" si="23"/>
        <v>59.89816242837436</v>
      </c>
    </row>
    <row r="378" spans="1:13" ht="12.75">
      <c r="A378" s="63" t="s">
        <v>1226</v>
      </c>
      <c r="B378" s="48">
        <v>2.25</v>
      </c>
      <c r="C378" s="48">
        <v>227</v>
      </c>
      <c r="D378" s="48">
        <v>1.1856551397540938</v>
      </c>
      <c r="E378" s="48">
        <v>16356.503919103841</v>
      </c>
      <c r="F378" s="63" t="s">
        <v>1227</v>
      </c>
      <c r="G378" s="63">
        <v>156</v>
      </c>
      <c r="H378" s="48">
        <v>2238</v>
      </c>
      <c r="I378" s="49">
        <v>351</v>
      </c>
      <c r="J378" s="49">
        <v>5035.5</v>
      </c>
      <c r="K378" s="64">
        <f t="shared" si="24"/>
        <v>0.08264620277106284</v>
      </c>
      <c r="L378" s="49">
        <f t="shared" si="22"/>
        <v>0.5377118997684868</v>
      </c>
      <c r="M378" s="65">
        <f t="shared" si="23"/>
        <v>1140.1316404737263</v>
      </c>
    </row>
    <row r="379" spans="1:13" ht="12.75">
      <c r="A379" s="63" t="s">
        <v>1228</v>
      </c>
      <c r="B379" s="48">
        <v>2.25</v>
      </c>
      <c r="C379" s="48">
        <v>143</v>
      </c>
      <c r="D379" s="48">
        <v>0.7469105065411251</v>
      </c>
      <c r="E379" s="48">
        <v>10303.87691820198</v>
      </c>
      <c r="F379" s="63" t="s">
        <v>1229</v>
      </c>
      <c r="G379" s="63">
        <v>12</v>
      </c>
      <c r="H379" s="48">
        <v>7892</v>
      </c>
      <c r="I379" s="49">
        <v>27</v>
      </c>
      <c r="J379" s="49">
        <v>17757</v>
      </c>
      <c r="K379" s="64">
        <f t="shared" si="24"/>
        <v>0.0011356976784710469</v>
      </c>
      <c r="L379" s="49">
        <f t="shared" si="22"/>
        <v>0.007389064902896487</v>
      </c>
      <c r="M379" s="65">
        <f t="shared" si="23"/>
        <v>15.667324254741986</v>
      </c>
    </row>
    <row r="380" spans="1:13" ht="12.75">
      <c r="A380" s="63" t="s">
        <v>1230</v>
      </c>
      <c r="B380" s="48">
        <v>2.8</v>
      </c>
      <c r="C380" s="48">
        <v>66</v>
      </c>
      <c r="D380" s="48">
        <v>0.42899475247490265</v>
      </c>
      <c r="E380" s="48">
        <v>5918.124178659599</v>
      </c>
      <c r="F380" s="63" t="s">
        <v>1231</v>
      </c>
      <c r="G380" s="63">
        <v>389</v>
      </c>
      <c r="H380" s="48">
        <v>4099</v>
      </c>
      <c r="I380" s="49">
        <v>1089.2</v>
      </c>
      <c r="J380" s="49">
        <v>11477.2</v>
      </c>
      <c r="K380" s="64">
        <f t="shared" si="24"/>
        <v>0.04071211483599345</v>
      </c>
      <c r="L380" s="49">
        <f t="shared" si="22"/>
        <v>0.26488075529248306</v>
      </c>
      <c r="M380" s="65">
        <f t="shared" si="23"/>
        <v>561.6370591604255</v>
      </c>
    </row>
    <row r="381" spans="1:13" ht="12.75">
      <c r="A381" s="63" t="s">
        <v>1232</v>
      </c>
      <c r="B381" s="48">
        <v>2.8</v>
      </c>
      <c r="C381" s="48">
        <v>240</v>
      </c>
      <c r="D381" s="48">
        <v>1.559980918090555</v>
      </c>
      <c r="E381" s="48">
        <v>21520.45155876218</v>
      </c>
      <c r="F381" s="63" t="s">
        <v>1233</v>
      </c>
      <c r="G381" s="63">
        <v>390</v>
      </c>
      <c r="H381" s="48">
        <v>15364</v>
      </c>
      <c r="I381" s="49">
        <v>1092</v>
      </c>
      <c r="J381" s="49">
        <v>43019.2</v>
      </c>
      <c r="K381" s="64">
        <f t="shared" si="24"/>
        <v>0.03959857836860951</v>
      </c>
      <c r="L381" s="49">
        <f t="shared" si="22"/>
        <v>0.25763587544002176</v>
      </c>
      <c r="M381" s="65">
        <f t="shared" si="23"/>
        <v>546.2754561258299</v>
      </c>
    </row>
    <row r="382" spans="1:13" ht="12.75">
      <c r="A382" s="63" t="s">
        <v>1234</v>
      </c>
      <c r="B382" s="48">
        <v>2.8</v>
      </c>
      <c r="C382" s="48">
        <v>23</v>
      </c>
      <c r="D382" s="48">
        <v>0.1494981713170115</v>
      </c>
      <c r="E382" s="48">
        <v>2062.3766077147084</v>
      </c>
      <c r="F382" s="63" t="s">
        <v>1235</v>
      </c>
      <c r="G382" s="63">
        <v>27</v>
      </c>
      <c r="H382" s="48">
        <v>978</v>
      </c>
      <c r="I382" s="49">
        <v>75.6</v>
      </c>
      <c r="J382" s="49">
        <v>2738.4</v>
      </c>
      <c r="K382" s="64">
        <f aca="true" t="shared" si="25" ref="K382:K413">D382*I382/J382</f>
        <v>0.004127250128383753</v>
      </c>
      <c r="L382" s="49">
        <f t="shared" si="22"/>
        <v>0.02685267360075252</v>
      </c>
      <c r="M382" s="65">
        <f t="shared" si="23"/>
        <v>56.93677751359624</v>
      </c>
    </row>
    <row r="383" spans="1:13" ht="12.75">
      <c r="A383" s="63" t="s">
        <v>1236</v>
      </c>
      <c r="B383" s="48">
        <v>2.25</v>
      </c>
      <c r="C383" s="48">
        <v>361</v>
      </c>
      <c r="D383" s="48">
        <v>1.8855572927366866</v>
      </c>
      <c r="E383" s="48">
        <v>26011.885087209193</v>
      </c>
      <c r="F383" s="63" t="s">
        <v>1237</v>
      </c>
      <c r="G383" s="63">
        <v>2407</v>
      </c>
      <c r="H383" s="48">
        <v>21895</v>
      </c>
      <c r="I383" s="49">
        <v>5415.75</v>
      </c>
      <c r="J383" s="49">
        <v>49263.75</v>
      </c>
      <c r="K383" s="64">
        <f t="shared" si="25"/>
        <v>0.20728643085714568</v>
      </c>
      <c r="L383" s="49">
        <f t="shared" si="22"/>
        <v>1.3486449079963159</v>
      </c>
      <c r="M383" s="65">
        <f t="shared" si="23"/>
        <v>2859.5847181965073</v>
      </c>
    </row>
    <row r="384" spans="1:13" ht="12.75">
      <c r="A384" s="63" t="s">
        <v>1238</v>
      </c>
      <c r="B384" s="48">
        <v>2.8</v>
      </c>
      <c r="C384" s="48">
        <v>151</v>
      </c>
      <c r="D384" s="48">
        <v>0.9814879942986408</v>
      </c>
      <c r="E384" s="48">
        <v>13539.950772387867</v>
      </c>
      <c r="F384" s="63" t="s">
        <v>1239</v>
      </c>
      <c r="G384" s="63">
        <v>84</v>
      </c>
      <c r="H384" s="48">
        <v>8919</v>
      </c>
      <c r="I384" s="49">
        <v>235.2</v>
      </c>
      <c r="J384" s="49">
        <v>24973.2</v>
      </c>
      <c r="K384" s="64">
        <f t="shared" si="25"/>
        <v>0.009243748348591301</v>
      </c>
      <c r="L384" s="49">
        <f t="shared" si="22"/>
        <v>0.06014158326513179</v>
      </c>
      <c r="M384" s="65">
        <f t="shared" si="23"/>
        <v>127.52055890577203</v>
      </c>
    </row>
    <row r="385" spans="1:13" ht="12.75">
      <c r="A385" s="63" t="s">
        <v>1240</v>
      </c>
      <c r="B385" s="48">
        <v>2.8</v>
      </c>
      <c r="C385" s="48">
        <v>96</v>
      </c>
      <c r="D385" s="48">
        <v>0.623992367236222</v>
      </c>
      <c r="E385" s="48">
        <v>8608.18062350487</v>
      </c>
      <c r="F385" s="63" t="s">
        <v>1241</v>
      </c>
      <c r="G385" s="63">
        <v>151</v>
      </c>
      <c r="H385" s="48">
        <v>3850</v>
      </c>
      <c r="I385" s="49">
        <v>422.8</v>
      </c>
      <c r="J385" s="49">
        <v>10780</v>
      </c>
      <c r="K385" s="64">
        <f t="shared" si="25"/>
        <v>0.024473466870823253</v>
      </c>
      <c r="L385" s="49">
        <f t="shared" si="22"/>
        <v>0.15922902594188068</v>
      </c>
      <c r="M385" s="65">
        <f t="shared" si="23"/>
        <v>337.61955172707417</v>
      </c>
    </row>
    <row r="386" spans="1:13" ht="12.75">
      <c r="A386" s="63" t="s">
        <v>1242</v>
      </c>
      <c r="B386" s="48">
        <v>1.65</v>
      </c>
      <c r="C386" s="48">
        <v>357</v>
      </c>
      <c r="D386" s="48">
        <v>1.367420773513752</v>
      </c>
      <c r="E386" s="48">
        <v>18864.020819477468</v>
      </c>
      <c r="F386" s="63" t="s">
        <v>1243</v>
      </c>
      <c r="G386" s="63">
        <v>4</v>
      </c>
      <c r="H386" s="48">
        <v>22087</v>
      </c>
      <c r="I386" s="49">
        <v>6.6</v>
      </c>
      <c r="J386" s="49">
        <v>36443.55</v>
      </c>
      <c r="K386" s="64">
        <f t="shared" si="25"/>
        <v>0.0002476426447256308</v>
      </c>
      <c r="L386" s="49">
        <f t="shared" si="22"/>
        <v>0.0016112101039654205</v>
      </c>
      <c r="M386" s="65">
        <f t="shared" si="23"/>
        <v>3.4163120060628365</v>
      </c>
    </row>
    <row r="387" spans="1:13" ht="12.75">
      <c r="A387" s="63" t="s">
        <v>1244</v>
      </c>
      <c r="B387" s="48">
        <v>1.2</v>
      </c>
      <c r="C387" s="48">
        <v>1483</v>
      </c>
      <c r="D387" s="48">
        <v>4.131163752729095</v>
      </c>
      <c r="E387" s="48">
        <v>56990.76725293627</v>
      </c>
      <c r="F387" s="63" t="s">
        <v>1245</v>
      </c>
      <c r="G387" s="63">
        <v>7</v>
      </c>
      <c r="H387" s="48">
        <v>74537</v>
      </c>
      <c r="I387" s="49">
        <v>8.4</v>
      </c>
      <c r="J387" s="49">
        <v>89444.39999999995</v>
      </c>
      <c r="K387" s="64">
        <f t="shared" si="25"/>
        <v>0.0003879703539061632</v>
      </c>
      <c r="L387" s="49">
        <f t="shared" si="22"/>
        <v>0.0025242088451494908</v>
      </c>
      <c r="M387" s="65">
        <f t="shared" si="23"/>
        <v>5.35217906235231</v>
      </c>
    </row>
    <row r="388" spans="1:13" ht="12.75">
      <c r="A388" s="63" t="s">
        <v>1246</v>
      </c>
      <c r="B388" s="48">
        <v>2.8</v>
      </c>
      <c r="C388" s="48">
        <v>91</v>
      </c>
      <c r="D388" s="48">
        <v>0.5914927647760021</v>
      </c>
      <c r="E388" s="48">
        <v>8159.837882697325</v>
      </c>
      <c r="F388" s="63" t="s">
        <v>1247</v>
      </c>
      <c r="G388" s="63">
        <v>96</v>
      </c>
      <c r="H388" s="48">
        <v>6773</v>
      </c>
      <c r="I388" s="49">
        <v>268.8</v>
      </c>
      <c r="J388" s="49">
        <v>18964.4</v>
      </c>
      <c r="K388" s="64">
        <f t="shared" si="25"/>
        <v>0.008383774607780333</v>
      </c>
      <c r="L388" s="49">
        <f aca="true" t="shared" si="26" ref="L388:L451">K388*100/$K$555</f>
        <v>0.054546430694076393</v>
      </c>
      <c r="M388" s="65">
        <f aca="true" t="shared" si="27" ref="M388:M451">K388*$M$557/100</f>
        <v>115.65693735995026</v>
      </c>
    </row>
    <row r="389" spans="1:13" ht="12.75">
      <c r="A389" s="63" t="s">
        <v>1248</v>
      </c>
      <c r="B389" s="48">
        <v>2.25</v>
      </c>
      <c r="C389" s="48">
        <v>194</v>
      </c>
      <c r="D389" s="48">
        <v>1.0132911767061419</v>
      </c>
      <c r="E389" s="48">
        <v>13978.68616874954</v>
      </c>
      <c r="F389" s="63" t="s">
        <v>1249</v>
      </c>
      <c r="G389" s="63">
        <v>968</v>
      </c>
      <c r="H389" s="48">
        <v>14686</v>
      </c>
      <c r="I389" s="49">
        <v>2178</v>
      </c>
      <c r="J389" s="49">
        <v>33043.5</v>
      </c>
      <c r="K389" s="64">
        <f t="shared" si="25"/>
        <v>0.06678917738332733</v>
      </c>
      <c r="L389" s="49">
        <f t="shared" si="26"/>
        <v>0.43454307942309767</v>
      </c>
      <c r="M389" s="65">
        <f t="shared" si="27"/>
        <v>921.3787424315371</v>
      </c>
    </row>
    <row r="390" spans="1:13" ht="12.75">
      <c r="A390" s="63" t="s">
        <v>1250</v>
      </c>
      <c r="B390" s="48">
        <v>2.8</v>
      </c>
      <c r="C390" s="48">
        <v>43</v>
      </c>
      <c r="D390" s="48">
        <v>0.2794965811578911</v>
      </c>
      <c r="E390" s="48">
        <v>3855.74757094489</v>
      </c>
      <c r="F390" s="63" t="s">
        <v>1251</v>
      </c>
      <c r="G390" s="63">
        <v>36</v>
      </c>
      <c r="H390" s="48">
        <v>3290</v>
      </c>
      <c r="I390" s="49">
        <v>100.8</v>
      </c>
      <c r="J390" s="49">
        <v>9212</v>
      </c>
      <c r="K390" s="64">
        <f t="shared" si="25"/>
        <v>0.0030583212527915135</v>
      </c>
      <c r="L390" s="49">
        <f t="shared" si="26"/>
        <v>0.019898019216881137</v>
      </c>
      <c r="M390" s="65">
        <f t="shared" si="27"/>
        <v>42.19055092827235</v>
      </c>
    </row>
    <row r="391" spans="1:13" ht="12.75">
      <c r="A391" s="63" t="s">
        <v>1252</v>
      </c>
      <c r="B391" s="48">
        <v>2.8</v>
      </c>
      <c r="C391" s="48">
        <v>1677</v>
      </c>
      <c r="D391" s="48">
        <v>10.900366665157753</v>
      </c>
      <c r="E391" s="48">
        <v>150374.1552668507</v>
      </c>
      <c r="F391" s="63" t="s">
        <v>1253</v>
      </c>
      <c r="G391" s="63">
        <v>15</v>
      </c>
      <c r="H391" s="48">
        <v>85354</v>
      </c>
      <c r="I391" s="49">
        <v>42</v>
      </c>
      <c r="J391" s="49">
        <v>238991.2</v>
      </c>
      <c r="K391" s="64">
        <f t="shared" si="25"/>
        <v>0.0019156161395759575</v>
      </c>
      <c r="L391" s="49">
        <f t="shared" si="26"/>
        <v>0.012463362611974924</v>
      </c>
      <c r="M391" s="65">
        <f t="shared" si="27"/>
        <v>26.426556798776396</v>
      </c>
    </row>
    <row r="392" spans="1:13" ht="12.75">
      <c r="A392" s="63" t="s">
        <v>1254</v>
      </c>
      <c r="B392" s="48">
        <v>2.8</v>
      </c>
      <c r="C392" s="48">
        <v>13</v>
      </c>
      <c r="D392" s="48">
        <v>0.08449896639657173</v>
      </c>
      <c r="E392" s="48">
        <v>1165.6911260996178</v>
      </c>
      <c r="F392" s="63" t="s">
        <v>1255</v>
      </c>
      <c r="G392" s="63">
        <v>33</v>
      </c>
      <c r="H392" s="48">
        <v>455</v>
      </c>
      <c r="I392" s="49">
        <v>92.4</v>
      </c>
      <c r="J392" s="49">
        <v>1274</v>
      </c>
      <c r="K392" s="64">
        <f t="shared" si="25"/>
        <v>0.00612849646392718</v>
      </c>
      <c r="L392" s="49">
        <f t="shared" si="26"/>
        <v>0.03987316253925406</v>
      </c>
      <c r="M392" s="65">
        <f t="shared" si="27"/>
        <v>84.54463112370856</v>
      </c>
    </row>
    <row r="393" spans="1:13" ht="12.75">
      <c r="A393" s="63" t="s">
        <v>1256</v>
      </c>
      <c r="B393" s="48">
        <v>2.25</v>
      </c>
      <c r="C393" s="48">
        <v>39</v>
      </c>
      <c r="D393" s="48">
        <v>0.20370286542030686</v>
      </c>
      <c r="E393" s="48">
        <v>2810.1482504187215</v>
      </c>
      <c r="F393" s="63" t="s">
        <v>1257</v>
      </c>
      <c r="G393" s="63">
        <v>205</v>
      </c>
      <c r="H393" s="48">
        <v>1731</v>
      </c>
      <c r="I393" s="49">
        <v>461.25</v>
      </c>
      <c r="J393" s="49">
        <v>3894.75</v>
      </c>
      <c r="K393" s="64">
        <f t="shared" si="25"/>
        <v>0.024124256158961816</v>
      </c>
      <c r="L393" s="49">
        <f t="shared" si="26"/>
        <v>0.15695699469303223</v>
      </c>
      <c r="M393" s="65">
        <f t="shared" si="27"/>
        <v>332.80207471741073</v>
      </c>
    </row>
    <row r="394" spans="1:13" ht="12.75">
      <c r="A394" s="63" t="s">
        <v>1258</v>
      </c>
      <c r="B394" s="48">
        <v>2.8</v>
      </c>
      <c r="C394" s="48">
        <v>156</v>
      </c>
      <c r="D394" s="48">
        <v>1.0139875967588605</v>
      </c>
      <c r="E394" s="48">
        <v>13988.293513195413</v>
      </c>
      <c r="F394" s="63" t="s">
        <v>1259</v>
      </c>
      <c r="G394" s="63">
        <v>6</v>
      </c>
      <c r="H394" s="48">
        <v>3286</v>
      </c>
      <c r="I394" s="49">
        <v>16.8</v>
      </c>
      <c r="J394" s="49">
        <v>9200.8</v>
      </c>
      <c r="K394" s="64">
        <f t="shared" si="25"/>
        <v>0.001851468527252941</v>
      </c>
      <c r="L394" s="49">
        <f t="shared" si="26"/>
        <v>0.01204600605678787</v>
      </c>
      <c r="M394" s="65">
        <f t="shared" si="27"/>
        <v>25.541619318068314</v>
      </c>
    </row>
    <row r="395" spans="1:13" ht="12.75">
      <c r="A395" s="63" t="s">
        <v>1260</v>
      </c>
      <c r="B395" s="48">
        <v>2.25</v>
      </c>
      <c r="C395" s="48">
        <v>227</v>
      </c>
      <c r="D395" s="48">
        <v>1.1856551397540938</v>
      </c>
      <c r="E395" s="48">
        <v>16356.503919103841</v>
      </c>
      <c r="F395" s="63" t="s">
        <v>1261</v>
      </c>
      <c r="G395" s="63">
        <v>182</v>
      </c>
      <c r="H395" s="48">
        <v>2238</v>
      </c>
      <c r="I395" s="49">
        <v>409.5</v>
      </c>
      <c r="J395" s="49">
        <v>5035.5</v>
      </c>
      <c r="K395" s="64">
        <f t="shared" si="25"/>
        <v>0.09642056989957332</v>
      </c>
      <c r="L395" s="49">
        <f t="shared" si="26"/>
        <v>0.6273305497299013</v>
      </c>
      <c r="M395" s="65">
        <f t="shared" si="27"/>
        <v>1330.1535805526808</v>
      </c>
    </row>
    <row r="396" spans="1:13" ht="12.75">
      <c r="A396" s="63" t="s">
        <v>1262</v>
      </c>
      <c r="B396" s="48">
        <v>1.65</v>
      </c>
      <c r="C396" s="48">
        <v>164</v>
      </c>
      <c r="D396" s="48">
        <v>0.6281708875525359</v>
      </c>
      <c r="E396" s="48">
        <v>8665.824690180125</v>
      </c>
      <c r="F396" s="63" t="s">
        <v>1263</v>
      </c>
      <c r="G396" s="63">
        <v>1</v>
      </c>
      <c r="H396" s="48">
        <v>8263</v>
      </c>
      <c r="I396" s="49">
        <v>1.65</v>
      </c>
      <c r="J396" s="49">
        <v>13633.95</v>
      </c>
      <c r="K396" s="64">
        <f t="shared" si="25"/>
        <v>7.602213331145297E-05</v>
      </c>
      <c r="L396" s="49">
        <f t="shared" si="26"/>
        <v>0.0004946144451498899</v>
      </c>
      <c r="M396" s="65">
        <f t="shared" si="27"/>
        <v>1.0487504163354864</v>
      </c>
    </row>
    <row r="397" spans="1:13" ht="12.75">
      <c r="A397" s="63" t="s">
        <v>1264</v>
      </c>
      <c r="B397" s="48">
        <v>2.25</v>
      </c>
      <c r="C397" s="48">
        <v>143</v>
      </c>
      <c r="D397" s="48">
        <v>0.7469105065411251</v>
      </c>
      <c r="E397" s="48">
        <v>10303.87691820198</v>
      </c>
      <c r="F397" s="63" t="s">
        <v>1265</v>
      </c>
      <c r="G397" s="63">
        <v>66</v>
      </c>
      <c r="H397" s="48">
        <v>7892</v>
      </c>
      <c r="I397" s="49">
        <v>148.5</v>
      </c>
      <c r="J397" s="49">
        <v>17757</v>
      </c>
      <c r="K397" s="64">
        <f t="shared" si="25"/>
        <v>0.006246337231590757</v>
      </c>
      <c r="L397" s="49">
        <f t="shared" si="26"/>
        <v>0.04063985696593067</v>
      </c>
      <c r="M397" s="65">
        <f t="shared" si="27"/>
        <v>86.17028340108092</v>
      </c>
    </row>
    <row r="398" spans="1:13" ht="12.75">
      <c r="A398" s="63" t="s">
        <v>1266</v>
      </c>
      <c r="B398" s="48">
        <v>1.65</v>
      </c>
      <c r="C398" s="48">
        <v>47</v>
      </c>
      <c r="D398" s="48">
        <v>0.18002458362786095</v>
      </c>
      <c r="E398" s="48">
        <v>2483.4985392589388</v>
      </c>
      <c r="F398" s="63" t="s">
        <v>1267</v>
      </c>
      <c r="G398" s="63">
        <v>8</v>
      </c>
      <c r="H398" s="48">
        <v>4148</v>
      </c>
      <c r="I398" s="49">
        <v>13.2</v>
      </c>
      <c r="J398" s="49">
        <v>6844.2</v>
      </c>
      <c r="K398" s="64">
        <f t="shared" si="25"/>
        <v>0.0003472026685204647</v>
      </c>
      <c r="L398" s="49">
        <f t="shared" si="26"/>
        <v>0.0022589665373010377</v>
      </c>
      <c r="M398" s="65">
        <f t="shared" si="27"/>
        <v>4.789775389120423</v>
      </c>
    </row>
    <row r="399" spans="1:13" ht="12.75">
      <c r="A399" s="63" t="s">
        <v>1268</v>
      </c>
      <c r="B399" s="48">
        <v>2.8</v>
      </c>
      <c r="C399" s="48">
        <v>66</v>
      </c>
      <c r="D399" s="48">
        <v>0.42899475247490265</v>
      </c>
      <c r="E399" s="48">
        <v>5918.124178659599</v>
      </c>
      <c r="F399" s="63" t="s">
        <v>1269</v>
      </c>
      <c r="G399" s="63">
        <v>8</v>
      </c>
      <c r="H399" s="48">
        <v>4099</v>
      </c>
      <c r="I399" s="49">
        <v>22.4</v>
      </c>
      <c r="J399" s="49">
        <v>11477.2</v>
      </c>
      <c r="K399" s="64">
        <f t="shared" si="25"/>
        <v>0.0008372671431566774</v>
      </c>
      <c r="L399" s="49">
        <f t="shared" si="26"/>
        <v>0.005447419131979085</v>
      </c>
      <c r="M399" s="65">
        <f t="shared" si="27"/>
        <v>11.550376538003606</v>
      </c>
    </row>
    <row r="400" spans="1:13" ht="12.75">
      <c r="A400" s="63" t="s">
        <v>1270</v>
      </c>
      <c r="B400" s="48">
        <v>2.8</v>
      </c>
      <c r="C400" s="48">
        <v>240</v>
      </c>
      <c r="D400" s="48">
        <v>1.559980918090555</v>
      </c>
      <c r="E400" s="48">
        <v>21520.45155876218</v>
      </c>
      <c r="F400" s="63" t="s">
        <v>1271</v>
      </c>
      <c r="G400" s="63">
        <v>468</v>
      </c>
      <c r="H400" s="48">
        <v>15364</v>
      </c>
      <c r="I400" s="49">
        <v>1310.4</v>
      </c>
      <c r="J400" s="49">
        <v>43019.2</v>
      </c>
      <c r="K400" s="64">
        <f t="shared" si="25"/>
        <v>0.04751829404233142</v>
      </c>
      <c r="L400" s="49">
        <f t="shared" si="26"/>
        <v>0.3091630505280262</v>
      </c>
      <c r="M400" s="65">
        <f t="shared" si="27"/>
        <v>655.5305473509959</v>
      </c>
    </row>
    <row r="401" spans="1:13" ht="12.75">
      <c r="A401" s="63" t="s">
        <v>1272</v>
      </c>
      <c r="B401" s="48">
        <v>2.25</v>
      </c>
      <c r="C401" s="48">
        <v>361</v>
      </c>
      <c r="D401" s="48">
        <v>1.8855572927366866</v>
      </c>
      <c r="E401" s="48">
        <v>26011.885087209193</v>
      </c>
      <c r="F401" s="63" t="s">
        <v>1273</v>
      </c>
      <c r="G401" s="63">
        <v>2550</v>
      </c>
      <c r="H401" s="48">
        <v>21895</v>
      </c>
      <c r="I401" s="49">
        <v>5737.5</v>
      </c>
      <c r="J401" s="49">
        <v>49263.75</v>
      </c>
      <c r="K401" s="64">
        <f t="shared" si="25"/>
        <v>0.21960132890973058</v>
      </c>
      <c r="L401" s="49">
        <f t="shared" si="26"/>
        <v>1.4287679748195286</v>
      </c>
      <c r="M401" s="65">
        <f t="shared" si="27"/>
        <v>3029.4728007482736</v>
      </c>
    </row>
    <row r="402" spans="1:13" ht="12.75">
      <c r="A402" s="63" t="s">
        <v>1274</v>
      </c>
      <c r="B402" s="48">
        <v>2.8</v>
      </c>
      <c r="C402" s="48">
        <v>151</v>
      </c>
      <c r="D402" s="48">
        <v>0.9814879942986408</v>
      </c>
      <c r="E402" s="48">
        <v>13539.950772387867</v>
      </c>
      <c r="F402" s="63" t="s">
        <v>1275</v>
      </c>
      <c r="G402" s="63">
        <v>4</v>
      </c>
      <c r="H402" s="48">
        <v>8919</v>
      </c>
      <c r="I402" s="49">
        <v>11.2</v>
      </c>
      <c r="J402" s="49">
        <v>24973.2</v>
      </c>
      <c r="K402" s="64">
        <f t="shared" si="25"/>
        <v>0.00044017849279006196</v>
      </c>
      <c r="L402" s="49">
        <f t="shared" si="26"/>
        <v>0.0028638849173872284</v>
      </c>
      <c r="M402" s="65">
        <f t="shared" si="27"/>
        <v>6.072407566941525</v>
      </c>
    </row>
    <row r="403" spans="1:13" ht="12.75">
      <c r="A403" s="63" t="s">
        <v>1276</v>
      </c>
      <c r="B403" s="48">
        <v>2.8</v>
      </c>
      <c r="C403" s="48">
        <v>96</v>
      </c>
      <c r="D403" s="48">
        <v>0.623992367236222</v>
      </c>
      <c r="E403" s="48">
        <v>8608.18062350487</v>
      </c>
      <c r="F403" s="63" t="s">
        <v>1277</v>
      </c>
      <c r="G403" s="63">
        <v>4</v>
      </c>
      <c r="H403" s="48">
        <v>3850</v>
      </c>
      <c r="I403" s="49">
        <v>11.2</v>
      </c>
      <c r="J403" s="49">
        <v>10780</v>
      </c>
      <c r="K403" s="64">
        <f t="shared" si="25"/>
        <v>0.0006483037581675033</v>
      </c>
      <c r="L403" s="49">
        <f t="shared" si="26"/>
        <v>0.004217987442169024</v>
      </c>
      <c r="M403" s="65">
        <f t="shared" si="27"/>
        <v>8.943564284160903</v>
      </c>
    </row>
    <row r="404" spans="1:13" ht="12.75">
      <c r="A404" s="63" t="s">
        <v>1278</v>
      </c>
      <c r="B404" s="48">
        <v>1.2</v>
      </c>
      <c r="C404" s="48">
        <v>1483</v>
      </c>
      <c r="D404" s="48">
        <v>4.131163752729095</v>
      </c>
      <c r="E404" s="48">
        <v>56990.76725293627</v>
      </c>
      <c r="F404" s="63" t="s">
        <v>1279</v>
      </c>
      <c r="G404" s="63">
        <v>21</v>
      </c>
      <c r="H404" s="48">
        <v>74537</v>
      </c>
      <c r="I404" s="49">
        <v>25.2</v>
      </c>
      <c r="J404" s="49">
        <v>89444.39999999995</v>
      </c>
      <c r="K404" s="64">
        <f t="shared" si="25"/>
        <v>0.0011639110617184894</v>
      </c>
      <c r="L404" s="49">
        <f t="shared" si="26"/>
        <v>0.007572626535448471</v>
      </c>
      <c r="M404" s="65">
        <f t="shared" si="27"/>
        <v>16.05653718705693</v>
      </c>
    </row>
    <row r="405" spans="1:13" ht="12.75">
      <c r="A405" s="63" t="s">
        <v>1280</v>
      </c>
      <c r="B405" s="48">
        <v>2.25</v>
      </c>
      <c r="C405" s="48">
        <v>67</v>
      </c>
      <c r="D405" s="48">
        <v>0.3499510764912964</v>
      </c>
      <c r="E405" s="48">
        <v>4827.690584052676</v>
      </c>
      <c r="F405" s="63" t="s">
        <v>1281</v>
      </c>
      <c r="G405" s="63">
        <v>18</v>
      </c>
      <c r="H405" s="48">
        <v>5192</v>
      </c>
      <c r="I405" s="49">
        <v>40.5</v>
      </c>
      <c r="J405" s="49">
        <v>11682</v>
      </c>
      <c r="K405" s="64">
        <f t="shared" si="25"/>
        <v>0.0012132356272810739</v>
      </c>
      <c r="L405" s="49">
        <f t="shared" si="26"/>
        <v>0.00789354153171735</v>
      </c>
      <c r="M405" s="65">
        <f t="shared" si="27"/>
        <v>16.736985846099415</v>
      </c>
    </row>
    <row r="406" spans="1:13" ht="12.75">
      <c r="A406" s="63" t="s">
        <v>1282</v>
      </c>
      <c r="B406" s="48">
        <v>2.8</v>
      </c>
      <c r="C406" s="48">
        <v>91</v>
      </c>
      <c r="D406" s="48">
        <v>0.5914927647760021</v>
      </c>
      <c r="E406" s="48">
        <v>8159.837882697325</v>
      </c>
      <c r="F406" s="63" t="s">
        <v>1283</v>
      </c>
      <c r="G406" s="63">
        <v>65</v>
      </c>
      <c r="H406" s="48">
        <v>6773</v>
      </c>
      <c r="I406" s="49">
        <v>182</v>
      </c>
      <c r="J406" s="49">
        <v>18964.4</v>
      </c>
      <c r="K406" s="64">
        <f t="shared" si="25"/>
        <v>0.0056765140573512675</v>
      </c>
      <c r="L406" s="49">
        <f t="shared" si="26"/>
        <v>0.03693247911578089</v>
      </c>
      <c r="M406" s="65">
        <f t="shared" si="27"/>
        <v>78.30938467079966</v>
      </c>
    </row>
    <row r="407" spans="1:13" ht="12.75">
      <c r="A407" s="63" t="s">
        <v>1284</v>
      </c>
      <c r="B407" s="48">
        <v>2.25</v>
      </c>
      <c r="C407" s="48">
        <v>194</v>
      </c>
      <c r="D407" s="48">
        <v>1.0132911767061419</v>
      </c>
      <c r="E407" s="48">
        <v>13978.68616874954</v>
      </c>
      <c r="F407" s="63" t="s">
        <v>1285</v>
      </c>
      <c r="G407" s="63">
        <v>1050</v>
      </c>
      <c r="H407" s="48">
        <v>14686</v>
      </c>
      <c r="I407" s="49">
        <v>2362.5</v>
      </c>
      <c r="J407" s="49">
        <v>33043.5</v>
      </c>
      <c r="K407" s="64">
        <f t="shared" si="25"/>
        <v>0.07244693827736953</v>
      </c>
      <c r="L407" s="49">
        <f t="shared" si="26"/>
        <v>0.47135354689488906</v>
      </c>
      <c r="M407" s="65">
        <f t="shared" si="27"/>
        <v>999.4294210259442</v>
      </c>
    </row>
    <row r="408" spans="1:13" ht="12.75">
      <c r="A408" s="63" t="s">
        <v>1286</v>
      </c>
      <c r="B408" s="48">
        <v>1.2</v>
      </c>
      <c r="C408" s="48">
        <v>1434</v>
      </c>
      <c r="D408" s="48">
        <v>3.9946654223961713</v>
      </c>
      <c r="E408" s="48">
        <v>55107.72774154457</v>
      </c>
      <c r="F408" s="63" t="s">
        <v>1287</v>
      </c>
      <c r="G408" s="63">
        <v>2</v>
      </c>
      <c r="H408" s="48">
        <v>86073</v>
      </c>
      <c r="I408" s="49">
        <v>2.4</v>
      </c>
      <c r="J408" s="49">
        <v>103287.6</v>
      </c>
      <c r="K408" s="64">
        <f t="shared" si="25"/>
        <v>9.28204064548969E-05</v>
      </c>
      <c r="L408" s="49">
        <f t="shared" si="26"/>
        <v>0.0006039072022510524</v>
      </c>
      <c r="M408" s="65">
        <f t="shared" si="27"/>
        <v>1.2804881377794328</v>
      </c>
    </row>
    <row r="409" spans="1:13" ht="12.75">
      <c r="A409" s="63" t="s">
        <v>1288</v>
      </c>
      <c r="B409" s="48">
        <v>2.25</v>
      </c>
      <c r="C409" s="48">
        <v>11</v>
      </c>
      <c r="D409" s="48">
        <v>0.05745465434931732</v>
      </c>
      <c r="E409" s="48">
        <v>792.6059167847677</v>
      </c>
      <c r="F409" s="63" t="s">
        <v>1289</v>
      </c>
      <c r="G409" s="63">
        <v>6</v>
      </c>
      <c r="H409" s="48">
        <v>451</v>
      </c>
      <c r="I409" s="49">
        <v>13.5</v>
      </c>
      <c r="J409" s="49">
        <v>1014.75</v>
      </c>
      <c r="K409" s="64">
        <f t="shared" si="25"/>
        <v>0.000764363472496461</v>
      </c>
      <c r="L409" s="49">
        <f t="shared" si="26"/>
        <v>0.004973093997412508</v>
      </c>
      <c r="M409" s="65">
        <f t="shared" si="27"/>
        <v>10.544646343034604</v>
      </c>
    </row>
    <row r="410" spans="1:13" ht="12.75">
      <c r="A410" s="63" t="s">
        <v>1290</v>
      </c>
      <c r="B410" s="48">
        <v>2.25</v>
      </c>
      <c r="C410" s="48">
        <v>39</v>
      </c>
      <c r="D410" s="48">
        <v>0.20370286542030686</v>
      </c>
      <c r="E410" s="48">
        <v>2810.1482504187215</v>
      </c>
      <c r="F410" s="63" t="s">
        <v>1291</v>
      </c>
      <c r="G410" s="63">
        <v>188</v>
      </c>
      <c r="H410" s="48">
        <v>1731</v>
      </c>
      <c r="I410" s="49">
        <v>423</v>
      </c>
      <c r="J410" s="49">
        <v>3894.75</v>
      </c>
      <c r="K410" s="64">
        <f t="shared" si="25"/>
        <v>0.02212370808724303</v>
      </c>
      <c r="L410" s="49">
        <f t="shared" si="26"/>
        <v>0.14394104879165884</v>
      </c>
      <c r="M410" s="65">
        <f t="shared" si="27"/>
        <v>305.2038538871864</v>
      </c>
    </row>
    <row r="411" spans="1:13" ht="12.75">
      <c r="A411" s="63" t="s">
        <v>1292</v>
      </c>
      <c r="B411" s="48">
        <v>1</v>
      </c>
      <c r="C411" s="48">
        <v>92</v>
      </c>
      <c r="D411" s="48">
        <v>0.21356881616715934</v>
      </c>
      <c r="E411" s="48">
        <v>2946.252296735298</v>
      </c>
      <c r="F411" s="63" t="s">
        <v>1293</v>
      </c>
      <c r="G411" s="63">
        <v>259</v>
      </c>
      <c r="H411" s="48">
        <v>7243</v>
      </c>
      <c r="I411" s="49">
        <v>259</v>
      </c>
      <c r="J411" s="49">
        <v>7243</v>
      </c>
      <c r="K411" s="64">
        <f t="shared" si="25"/>
        <v>0.007636935439361351</v>
      </c>
      <c r="L411" s="49">
        <f t="shared" si="26"/>
        <v>0.04968735314898323</v>
      </c>
      <c r="M411" s="65">
        <f t="shared" si="27"/>
        <v>105.35404457468483</v>
      </c>
    </row>
    <row r="412" spans="1:13" ht="12.75">
      <c r="A412" s="63" t="s">
        <v>1294</v>
      </c>
      <c r="B412" s="48">
        <v>1</v>
      </c>
      <c r="C412" s="48">
        <v>54</v>
      </c>
      <c r="D412" s="48">
        <v>0.1253556094894196</v>
      </c>
      <c r="E412" s="48">
        <v>1729.322000257675</v>
      </c>
      <c r="F412" s="63" t="s">
        <v>1295</v>
      </c>
      <c r="G412" s="63">
        <v>249</v>
      </c>
      <c r="H412" s="48">
        <v>4124</v>
      </c>
      <c r="I412" s="49">
        <v>249</v>
      </c>
      <c r="J412" s="49">
        <v>4124</v>
      </c>
      <c r="K412" s="64">
        <f t="shared" si="25"/>
        <v>0.0075687552771254805</v>
      </c>
      <c r="L412" s="49">
        <f t="shared" si="26"/>
        <v>0.04924376005779272</v>
      </c>
      <c r="M412" s="65">
        <f t="shared" si="27"/>
        <v>104.41347673718745</v>
      </c>
    </row>
    <row r="413" spans="1:13" ht="12.75">
      <c r="A413" s="63" t="s">
        <v>1296</v>
      </c>
      <c r="B413" s="48">
        <v>1.2</v>
      </c>
      <c r="C413" s="48">
        <v>82</v>
      </c>
      <c r="D413" s="48">
        <v>0.22842577729183128</v>
      </c>
      <c r="E413" s="48">
        <v>3151.208978247319</v>
      </c>
      <c r="F413" s="63" t="s">
        <v>1297</v>
      </c>
      <c r="G413" s="63">
        <v>7</v>
      </c>
      <c r="H413" s="48">
        <v>4742</v>
      </c>
      <c r="I413" s="49">
        <v>8.4</v>
      </c>
      <c r="J413" s="49">
        <v>5690.4</v>
      </c>
      <c r="K413" s="64">
        <f t="shared" si="25"/>
        <v>0.0003371953692625093</v>
      </c>
      <c r="L413" s="49">
        <f t="shared" si="26"/>
        <v>0.002193857146728637</v>
      </c>
      <c r="M413" s="65">
        <f t="shared" si="27"/>
        <v>4.651721393448172</v>
      </c>
    </row>
    <row r="414" spans="1:13" ht="12.75">
      <c r="A414" s="63" t="s">
        <v>1298</v>
      </c>
      <c r="B414" s="48">
        <v>2.25</v>
      </c>
      <c r="C414" s="48">
        <v>43</v>
      </c>
      <c r="D414" s="48">
        <v>0.2245954670018768</v>
      </c>
      <c r="E414" s="48">
        <v>3098.368583795001</v>
      </c>
      <c r="F414" s="63" t="s">
        <v>1299</v>
      </c>
      <c r="G414" s="63">
        <v>8</v>
      </c>
      <c r="H414" s="48">
        <v>569</v>
      </c>
      <c r="I414" s="49">
        <v>18</v>
      </c>
      <c r="J414" s="49">
        <v>1280.25</v>
      </c>
      <c r="K414" s="64">
        <f aca="true" t="shared" si="28" ref="K414:K445">D414*I414/J414</f>
        <v>0.003157757005298795</v>
      </c>
      <c r="L414" s="49">
        <f t="shared" si="26"/>
        <v>0.020544967117605745</v>
      </c>
      <c r="M414" s="65">
        <f t="shared" si="27"/>
        <v>43.56229994790862</v>
      </c>
    </row>
    <row r="415" spans="1:13" ht="12.75">
      <c r="A415" s="63" t="s">
        <v>1300</v>
      </c>
      <c r="B415" s="48">
        <v>1.65</v>
      </c>
      <c r="C415" s="48">
        <v>89</v>
      </c>
      <c r="D415" s="48">
        <v>0.3408976158059494</v>
      </c>
      <c r="E415" s="48">
        <v>4702.795106256288</v>
      </c>
      <c r="F415" s="63" t="s">
        <v>1301</v>
      </c>
      <c r="G415" s="63">
        <v>4</v>
      </c>
      <c r="H415" s="48">
        <v>111</v>
      </c>
      <c r="I415" s="49">
        <v>6.6</v>
      </c>
      <c r="J415" s="49">
        <v>183.15</v>
      </c>
      <c r="K415" s="64">
        <f t="shared" si="28"/>
        <v>0.01228459876778196</v>
      </c>
      <c r="L415" s="49">
        <f t="shared" si="26"/>
        <v>0.07992593391877503</v>
      </c>
      <c r="M415" s="65">
        <f t="shared" si="27"/>
        <v>169.4700939191455</v>
      </c>
    </row>
    <row r="416" spans="1:13" ht="12.75">
      <c r="A416" s="63" t="s">
        <v>1302</v>
      </c>
      <c r="B416" s="48">
        <v>2.25</v>
      </c>
      <c r="C416" s="48">
        <v>227</v>
      </c>
      <c r="D416" s="48">
        <v>1.1856551397540938</v>
      </c>
      <c r="E416" s="48">
        <v>16356.503919103841</v>
      </c>
      <c r="F416" s="63" t="s">
        <v>1303</v>
      </c>
      <c r="G416" s="63">
        <v>102</v>
      </c>
      <c r="H416" s="48">
        <v>2238</v>
      </c>
      <c r="I416" s="49">
        <v>229.5</v>
      </c>
      <c r="J416" s="49">
        <v>5035.5</v>
      </c>
      <c r="K416" s="64">
        <f t="shared" si="28"/>
        <v>0.054037901811848775</v>
      </c>
      <c r="L416" s="49">
        <f t="shared" si="26"/>
        <v>0.35158085754093366</v>
      </c>
      <c r="M416" s="65">
        <f t="shared" si="27"/>
        <v>745.4706880020517</v>
      </c>
    </row>
    <row r="417" spans="1:13" ht="12.75">
      <c r="A417" s="63" t="s">
        <v>1304</v>
      </c>
      <c r="B417" s="48">
        <v>2.8</v>
      </c>
      <c r="C417" s="48">
        <v>66</v>
      </c>
      <c r="D417" s="48">
        <v>0.42899475247490265</v>
      </c>
      <c r="E417" s="48">
        <v>5918.124178659599</v>
      </c>
      <c r="F417" s="63" t="s">
        <v>1305</v>
      </c>
      <c r="G417" s="63">
        <v>106</v>
      </c>
      <c r="H417" s="48">
        <v>4099</v>
      </c>
      <c r="I417" s="49">
        <v>296.8</v>
      </c>
      <c r="J417" s="49">
        <v>11477.2</v>
      </c>
      <c r="K417" s="64">
        <f t="shared" si="28"/>
        <v>0.011093789646825976</v>
      </c>
      <c r="L417" s="49">
        <f t="shared" si="26"/>
        <v>0.07217830349872288</v>
      </c>
      <c r="M417" s="65">
        <f t="shared" si="27"/>
        <v>153.0424891285478</v>
      </c>
    </row>
    <row r="418" spans="1:13" ht="12.75">
      <c r="A418" s="63" t="s">
        <v>1306</v>
      </c>
      <c r="B418" s="48">
        <v>2.8</v>
      </c>
      <c r="C418" s="48">
        <v>240</v>
      </c>
      <c r="D418" s="48">
        <v>1.559980918090555</v>
      </c>
      <c r="E418" s="48">
        <v>21520.45155876218</v>
      </c>
      <c r="F418" s="63" t="s">
        <v>1307</v>
      </c>
      <c r="G418" s="63">
        <v>118</v>
      </c>
      <c r="H418" s="48">
        <v>15364</v>
      </c>
      <c r="I418" s="49">
        <v>330.4</v>
      </c>
      <c r="J418" s="49">
        <v>43019.2</v>
      </c>
      <c r="K418" s="64">
        <f t="shared" si="28"/>
        <v>0.01198110832691262</v>
      </c>
      <c r="L418" s="49">
        <f t="shared" si="26"/>
        <v>0.07795136744082709</v>
      </c>
      <c r="M418" s="65">
        <f t="shared" si="27"/>
        <v>165.28334313550747</v>
      </c>
    </row>
    <row r="419" spans="1:13" ht="12.75">
      <c r="A419" s="63" t="s">
        <v>1308</v>
      </c>
      <c r="B419" s="48">
        <v>2.25</v>
      </c>
      <c r="C419" s="48">
        <v>361</v>
      </c>
      <c r="D419" s="48">
        <v>1.8855572927366866</v>
      </c>
      <c r="E419" s="48">
        <v>26011.885087209193</v>
      </c>
      <c r="F419" s="63" t="s">
        <v>1309</v>
      </c>
      <c r="G419" s="63">
        <v>1392</v>
      </c>
      <c r="H419" s="48">
        <v>21895</v>
      </c>
      <c r="I419" s="49">
        <v>3132</v>
      </c>
      <c r="J419" s="49">
        <v>49263.75</v>
      </c>
      <c r="K419" s="64">
        <f t="shared" si="28"/>
        <v>0.11987649013425293</v>
      </c>
      <c r="L419" s="49">
        <f t="shared" si="26"/>
        <v>0.7799392239014837</v>
      </c>
      <c r="M419" s="65">
        <f t="shared" si="27"/>
        <v>1653.7357406437636</v>
      </c>
    </row>
    <row r="420" spans="1:13" ht="12.75">
      <c r="A420" s="63" t="s">
        <v>1310</v>
      </c>
      <c r="B420" s="48">
        <v>2.8</v>
      </c>
      <c r="C420" s="48">
        <v>151</v>
      </c>
      <c r="D420" s="48">
        <v>0.9814879942986408</v>
      </c>
      <c r="E420" s="48">
        <v>13539.950772387867</v>
      </c>
      <c r="F420" s="63" t="s">
        <v>1311</v>
      </c>
      <c r="G420" s="63">
        <v>20</v>
      </c>
      <c r="H420" s="48">
        <v>8919</v>
      </c>
      <c r="I420" s="49">
        <v>56</v>
      </c>
      <c r="J420" s="49">
        <v>24973.2</v>
      </c>
      <c r="K420" s="64">
        <f t="shared" si="28"/>
        <v>0.00220089246395031</v>
      </c>
      <c r="L420" s="49">
        <f t="shared" si="26"/>
        <v>0.014319424586936141</v>
      </c>
      <c r="M420" s="65">
        <f t="shared" si="27"/>
        <v>30.362037834707632</v>
      </c>
    </row>
    <row r="421" spans="1:13" ht="12.75">
      <c r="A421" s="63" t="s">
        <v>1312</v>
      </c>
      <c r="B421" s="48">
        <v>2.8</v>
      </c>
      <c r="C421" s="48">
        <v>96</v>
      </c>
      <c r="D421" s="48">
        <v>0.623992367236222</v>
      </c>
      <c r="E421" s="48">
        <v>8608.18062350487</v>
      </c>
      <c r="F421" s="63" t="s">
        <v>1313</v>
      </c>
      <c r="G421" s="63">
        <v>4</v>
      </c>
      <c r="H421" s="48">
        <v>3850</v>
      </c>
      <c r="I421" s="49">
        <v>11.2</v>
      </c>
      <c r="J421" s="49">
        <v>10780</v>
      </c>
      <c r="K421" s="64">
        <f t="shared" si="28"/>
        <v>0.0006483037581675033</v>
      </c>
      <c r="L421" s="49">
        <f t="shared" si="26"/>
        <v>0.004217987442169024</v>
      </c>
      <c r="M421" s="65">
        <f t="shared" si="27"/>
        <v>8.943564284160903</v>
      </c>
    </row>
    <row r="422" spans="1:13" ht="12.75">
      <c r="A422" s="63" t="s">
        <v>1314</v>
      </c>
      <c r="B422" s="48">
        <v>2.25</v>
      </c>
      <c r="C422" s="48">
        <v>67</v>
      </c>
      <c r="D422" s="48">
        <v>0.3499510764912964</v>
      </c>
      <c r="E422" s="48">
        <v>4827.690584052676</v>
      </c>
      <c r="F422" s="63" t="s">
        <v>1315</v>
      </c>
      <c r="G422" s="63">
        <v>5</v>
      </c>
      <c r="H422" s="48">
        <v>5192</v>
      </c>
      <c r="I422" s="49">
        <v>11.25</v>
      </c>
      <c r="J422" s="49">
        <v>11682</v>
      </c>
      <c r="K422" s="64">
        <f t="shared" si="28"/>
        <v>0.00033700989646696494</v>
      </c>
      <c r="L422" s="49">
        <f t="shared" si="26"/>
        <v>0.0021926504254770416</v>
      </c>
      <c r="M422" s="65">
        <f t="shared" si="27"/>
        <v>4.649162735027615</v>
      </c>
    </row>
    <row r="423" spans="1:13" ht="12.75">
      <c r="A423" s="63" t="s">
        <v>1316</v>
      </c>
      <c r="B423" s="48">
        <v>2.8</v>
      </c>
      <c r="C423" s="48">
        <v>91</v>
      </c>
      <c r="D423" s="48">
        <v>0.5914927647760021</v>
      </c>
      <c r="E423" s="48">
        <v>8159.837882697325</v>
      </c>
      <c r="F423" s="63" t="s">
        <v>1317</v>
      </c>
      <c r="G423" s="63">
        <v>127</v>
      </c>
      <c r="H423" s="48">
        <v>6773</v>
      </c>
      <c r="I423" s="49">
        <v>355.6</v>
      </c>
      <c r="J423" s="49">
        <v>18964.4</v>
      </c>
      <c r="K423" s="64">
        <f t="shared" si="28"/>
        <v>0.0110910351582094</v>
      </c>
      <c r="L423" s="49">
        <f t="shared" si="26"/>
        <v>0.0721603822723719</v>
      </c>
      <c r="M423" s="65">
        <f t="shared" si="27"/>
        <v>153.00449004910087</v>
      </c>
    </row>
    <row r="424" spans="1:13" ht="12.75">
      <c r="A424" s="63" t="s">
        <v>1318</v>
      </c>
      <c r="B424" s="48">
        <v>2.25</v>
      </c>
      <c r="C424" s="48">
        <v>194</v>
      </c>
      <c r="D424" s="48">
        <v>1.0132911767061419</v>
      </c>
      <c r="E424" s="48">
        <v>13978.68616874954</v>
      </c>
      <c r="F424" s="63" t="s">
        <v>1319</v>
      </c>
      <c r="G424" s="63">
        <v>1331</v>
      </c>
      <c r="H424" s="48">
        <v>14686</v>
      </c>
      <c r="I424" s="49">
        <v>2994.75</v>
      </c>
      <c r="J424" s="49">
        <v>33043.5</v>
      </c>
      <c r="K424" s="64">
        <f t="shared" si="28"/>
        <v>0.09183511890207509</v>
      </c>
      <c r="L424" s="49">
        <f t="shared" si="26"/>
        <v>0.5974967342067593</v>
      </c>
      <c r="M424" s="65">
        <f t="shared" si="27"/>
        <v>1266.8957708433636</v>
      </c>
    </row>
    <row r="425" spans="1:13" ht="12.75">
      <c r="A425" s="63" t="s">
        <v>1320</v>
      </c>
      <c r="B425" s="48">
        <v>2.8</v>
      </c>
      <c r="C425" s="48">
        <v>43</v>
      </c>
      <c r="D425" s="48">
        <v>0.2794965811578911</v>
      </c>
      <c r="E425" s="48">
        <v>3855.74757094489</v>
      </c>
      <c r="F425" s="63" t="s">
        <v>1321</v>
      </c>
      <c r="G425" s="63">
        <v>12</v>
      </c>
      <c r="H425" s="48">
        <v>3290</v>
      </c>
      <c r="I425" s="49">
        <v>33.6</v>
      </c>
      <c r="J425" s="49">
        <v>9212</v>
      </c>
      <c r="K425" s="64">
        <f t="shared" si="28"/>
        <v>0.0010194404175971712</v>
      </c>
      <c r="L425" s="49">
        <f t="shared" si="26"/>
        <v>0.006632673072293712</v>
      </c>
      <c r="M425" s="65">
        <f t="shared" si="27"/>
        <v>14.063516976090785</v>
      </c>
    </row>
    <row r="426" spans="1:13" ht="12.75">
      <c r="A426" s="63" t="s">
        <v>1322</v>
      </c>
      <c r="B426" s="48">
        <v>1.2</v>
      </c>
      <c r="C426" s="48">
        <v>1434</v>
      </c>
      <c r="D426" s="48">
        <v>3.9946654223961713</v>
      </c>
      <c r="E426" s="48">
        <v>55107.72774154457</v>
      </c>
      <c r="F426" s="63" t="s">
        <v>1323</v>
      </c>
      <c r="G426" s="63">
        <v>5</v>
      </c>
      <c r="H426" s="48">
        <v>86073</v>
      </c>
      <c r="I426" s="49">
        <v>6</v>
      </c>
      <c r="J426" s="49">
        <v>103287.6</v>
      </c>
      <c r="K426" s="64">
        <f t="shared" si="28"/>
        <v>0.0002320510161372423</v>
      </c>
      <c r="L426" s="49">
        <f t="shared" si="26"/>
        <v>0.0015097680056276313</v>
      </c>
      <c r="M426" s="65">
        <f t="shared" si="27"/>
        <v>3.2012203444485827</v>
      </c>
    </row>
    <row r="427" spans="1:13" ht="12.75">
      <c r="A427" s="63" t="s">
        <v>1324</v>
      </c>
      <c r="B427" s="48">
        <v>2.8</v>
      </c>
      <c r="C427" s="48">
        <v>13</v>
      </c>
      <c r="D427" s="48">
        <v>0.08449896639657173</v>
      </c>
      <c r="E427" s="48">
        <v>1165.6911260996178</v>
      </c>
      <c r="F427" s="63" t="s">
        <v>1325</v>
      </c>
      <c r="G427" s="63">
        <v>8</v>
      </c>
      <c r="H427" s="48">
        <v>455</v>
      </c>
      <c r="I427" s="49">
        <v>22.4</v>
      </c>
      <c r="J427" s="49">
        <v>1274</v>
      </c>
      <c r="K427" s="64">
        <f t="shared" si="28"/>
        <v>0.001485696112467195</v>
      </c>
      <c r="L427" s="49">
        <f t="shared" si="26"/>
        <v>0.009666221221637347</v>
      </c>
      <c r="M427" s="65">
        <f t="shared" si="27"/>
        <v>20.495668151202068</v>
      </c>
    </row>
    <row r="428" spans="1:13" ht="12.75">
      <c r="A428" s="63" t="s">
        <v>1326</v>
      </c>
      <c r="B428" s="48">
        <v>2.25</v>
      </c>
      <c r="C428" s="48">
        <v>39</v>
      </c>
      <c r="D428" s="48">
        <v>0.20370286542030686</v>
      </c>
      <c r="E428" s="48">
        <v>2810.1482504187215</v>
      </c>
      <c r="F428" s="63" t="s">
        <v>1327</v>
      </c>
      <c r="G428" s="63">
        <v>138</v>
      </c>
      <c r="H428" s="48">
        <v>1731</v>
      </c>
      <c r="I428" s="49">
        <v>310.5</v>
      </c>
      <c r="J428" s="49">
        <v>3894.75</v>
      </c>
      <c r="K428" s="64">
        <f t="shared" si="28"/>
        <v>0.016239743170423076</v>
      </c>
      <c r="L428" s="49">
        <f t="shared" si="26"/>
        <v>0.10565885496409</v>
      </c>
      <c r="M428" s="65">
        <f t="shared" si="27"/>
        <v>224.0326161512326</v>
      </c>
    </row>
    <row r="429" spans="1:13" ht="12.75">
      <c r="A429" s="63" t="s">
        <v>1328</v>
      </c>
      <c r="B429" s="48">
        <v>2.8</v>
      </c>
      <c r="C429" s="48">
        <v>31</v>
      </c>
      <c r="D429" s="48">
        <v>0.20149753525336336</v>
      </c>
      <c r="E429" s="48">
        <v>2779.7249930067815</v>
      </c>
      <c r="F429" s="63" t="s">
        <v>1329</v>
      </c>
      <c r="G429" s="63">
        <v>18</v>
      </c>
      <c r="H429" s="48">
        <v>506</v>
      </c>
      <c r="I429" s="49">
        <v>50.4</v>
      </c>
      <c r="J429" s="49">
        <v>1416.8</v>
      </c>
      <c r="K429" s="64">
        <f t="shared" si="28"/>
        <v>0.007167896510989211</v>
      </c>
      <c r="L429" s="49">
        <f t="shared" si="26"/>
        <v>0.046635696753601144</v>
      </c>
      <c r="M429" s="65">
        <f t="shared" si="27"/>
        <v>98.88349777494479</v>
      </c>
    </row>
    <row r="430" spans="1:13" ht="12.75">
      <c r="A430" s="63" t="s">
        <v>1330</v>
      </c>
      <c r="B430" s="48">
        <v>2.8</v>
      </c>
      <c r="C430" s="48">
        <v>156</v>
      </c>
      <c r="D430" s="48">
        <v>1.0139875967588605</v>
      </c>
      <c r="E430" s="48">
        <v>13988.293513195413</v>
      </c>
      <c r="F430" s="63" t="s">
        <v>1331</v>
      </c>
      <c r="G430" s="63">
        <v>7</v>
      </c>
      <c r="H430" s="48">
        <v>3286</v>
      </c>
      <c r="I430" s="49">
        <v>19.6</v>
      </c>
      <c r="J430" s="49">
        <v>9200.8</v>
      </c>
      <c r="K430" s="64">
        <f t="shared" si="28"/>
        <v>0.0021600466151284314</v>
      </c>
      <c r="L430" s="49">
        <f t="shared" si="26"/>
        <v>0.014053673732919183</v>
      </c>
      <c r="M430" s="65">
        <f t="shared" si="27"/>
        <v>29.798555871079703</v>
      </c>
    </row>
    <row r="431" spans="1:13" ht="12.75">
      <c r="A431" s="63" t="s">
        <v>1332</v>
      </c>
      <c r="B431" s="48">
        <v>2.25</v>
      </c>
      <c r="C431" s="48">
        <v>227</v>
      </c>
      <c r="D431" s="48">
        <v>1.1856551397540938</v>
      </c>
      <c r="E431" s="48">
        <v>16356.503919103841</v>
      </c>
      <c r="F431" s="63" t="s">
        <v>1333</v>
      </c>
      <c r="G431" s="63">
        <v>17</v>
      </c>
      <c r="H431" s="48">
        <v>2238</v>
      </c>
      <c r="I431" s="49">
        <v>38.25</v>
      </c>
      <c r="J431" s="49">
        <v>5035.5</v>
      </c>
      <c r="K431" s="64">
        <f t="shared" si="28"/>
        <v>0.009006316968641464</v>
      </c>
      <c r="L431" s="49">
        <f t="shared" si="26"/>
        <v>0.058596809590155625</v>
      </c>
      <c r="M431" s="65">
        <f t="shared" si="27"/>
        <v>124.24511466700865</v>
      </c>
    </row>
    <row r="432" spans="1:13" ht="12.75">
      <c r="A432" s="63" t="s">
        <v>1334</v>
      </c>
      <c r="B432" s="48">
        <v>2.8</v>
      </c>
      <c r="C432" s="48">
        <v>83</v>
      </c>
      <c r="D432" s="48">
        <v>0.5394934008396503</v>
      </c>
      <c r="E432" s="48">
        <v>7442.489497405252</v>
      </c>
      <c r="F432" s="63" t="s">
        <v>1335</v>
      </c>
      <c r="G432" s="63">
        <v>4</v>
      </c>
      <c r="H432" s="48">
        <v>644</v>
      </c>
      <c r="I432" s="49">
        <v>11.2</v>
      </c>
      <c r="J432" s="49">
        <v>1803.2</v>
      </c>
      <c r="K432" s="64">
        <f t="shared" si="28"/>
        <v>0.0033508906884450324</v>
      </c>
      <c r="L432" s="49">
        <f t="shared" si="26"/>
        <v>0.02180153155967119</v>
      </c>
      <c r="M432" s="65">
        <f t="shared" si="27"/>
        <v>46.226642841026404</v>
      </c>
    </row>
    <row r="433" spans="1:13" ht="12.75">
      <c r="A433" s="63" t="s">
        <v>1336</v>
      </c>
      <c r="B433" s="48">
        <v>2.8</v>
      </c>
      <c r="C433" s="48">
        <v>66</v>
      </c>
      <c r="D433" s="48">
        <v>0.42899475247490265</v>
      </c>
      <c r="E433" s="48">
        <v>5918.124178659599</v>
      </c>
      <c r="F433" s="63" t="s">
        <v>1337</v>
      </c>
      <c r="G433" s="63">
        <v>177</v>
      </c>
      <c r="H433" s="48">
        <v>4099</v>
      </c>
      <c r="I433" s="49">
        <v>495.6</v>
      </c>
      <c r="J433" s="49">
        <v>11477.2</v>
      </c>
      <c r="K433" s="64">
        <f t="shared" si="28"/>
        <v>0.01852453554234149</v>
      </c>
      <c r="L433" s="49">
        <f t="shared" si="26"/>
        <v>0.12052414829503728</v>
      </c>
      <c r="M433" s="65">
        <f t="shared" si="27"/>
        <v>255.5520809033298</v>
      </c>
    </row>
    <row r="434" spans="1:13" ht="12.75">
      <c r="A434" s="63" t="s">
        <v>1338</v>
      </c>
      <c r="B434" s="48">
        <v>2.8</v>
      </c>
      <c r="C434" s="48">
        <v>240</v>
      </c>
      <c r="D434" s="48">
        <v>1.559980918090555</v>
      </c>
      <c r="E434" s="48">
        <v>21520.45155876218</v>
      </c>
      <c r="F434" s="63" t="s">
        <v>1339</v>
      </c>
      <c r="G434" s="63">
        <v>184</v>
      </c>
      <c r="H434" s="48">
        <v>15364</v>
      </c>
      <c r="I434" s="49">
        <v>515.2</v>
      </c>
      <c r="J434" s="49">
        <v>43019.2</v>
      </c>
      <c r="K434" s="64">
        <f t="shared" si="28"/>
        <v>0.01868240620467731</v>
      </c>
      <c r="L434" s="49">
        <f t="shared" si="26"/>
        <v>0.12155128482298463</v>
      </c>
      <c r="M434" s="65">
        <f t="shared" si="27"/>
        <v>257.72995878757104</v>
      </c>
    </row>
    <row r="435" spans="1:13" ht="12.75">
      <c r="A435" s="63" t="s">
        <v>1340</v>
      </c>
      <c r="B435" s="48">
        <v>2.25</v>
      </c>
      <c r="C435" s="48">
        <v>361</v>
      </c>
      <c r="D435" s="48">
        <v>1.8855572927366866</v>
      </c>
      <c r="E435" s="48">
        <v>26011.885087209193</v>
      </c>
      <c r="F435" s="63" t="s">
        <v>1341</v>
      </c>
      <c r="G435" s="63">
        <v>3390</v>
      </c>
      <c r="H435" s="48">
        <v>21895</v>
      </c>
      <c r="I435" s="49">
        <v>7627.5</v>
      </c>
      <c r="J435" s="49">
        <v>49263.75</v>
      </c>
      <c r="K435" s="64">
        <f t="shared" si="28"/>
        <v>0.29194059019764185</v>
      </c>
      <c r="L435" s="49">
        <f t="shared" si="26"/>
        <v>1.8994209547600793</v>
      </c>
      <c r="M435" s="65">
        <f t="shared" si="27"/>
        <v>4027.4167821712344</v>
      </c>
    </row>
    <row r="436" spans="1:13" ht="12.75">
      <c r="A436" s="63" t="s">
        <v>1342</v>
      </c>
      <c r="B436" s="48">
        <v>2.8</v>
      </c>
      <c r="C436" s="48">
        <v>151</v>
      </c>
      <c r="D436" s="48">
        <v>0.9814879942986408</v>
      </c>
      <c r="E436" s="48">
        <v>13539.950772387867</v>
      </c>
      <c r="F436" s="63" t="s">
        <v>1343</v>
      </c>
      <c r="G436" s="63">
        <v>38</v>
      </c>
      <c r="H436" s="48">
        <v>8919</v>
      </c>
      <c r="I436" s="49">
        <v>106.4</v>
      </c>
      <c r="J436" s="49">
        <v>24973.2</v>
      </c>
      <c r="K436" s="64">
        <f t="shared" si="28"/>
        <v>0.004181695681505589</v>
      </c>
      <c r="L436" s="49">
        <f t="shared" si="26"/>
        <v>0.02720690671517867</v>
      </c>
      <c r="M436" s="65">
        <f t="shared" si="27"/>
        <v>57.687871885944496</v>
      </c>
    </row>
    <row r="437" spans="1:13" ht="12.75">
      <c r="A437" s="63" t="s">
        <v>1344</v>
      </c>
      <c r="B437" s="48">
        <v>1.65</v>
      </c>
      <c r="C437" s="48">
        <v>357</v>
      </c>
      <c r="D437" s="48">
        <v>1.367420773513752</v>
      </c>
      <c r="E437" s="48">
        <v>18864.020819477468</v>
      </c>
      <c r="F437" s="63" t="s">
        <v>1345</v>
      </c>
      <c r="G437" s="63">
        <v>5</v>
      </c>
      <c r="H437" s="48">
        <v>22087</v>
      </c>
      <c r="I437" s="49">
        <v>8.25</v>
      </c>
      <c r="J437" s="49">
        <v>36443.55</v>
      </c>
      <c r="K437" s="64">
        <f t="shared" si="28"/>
        <v>0.0003095533059070385</v>
      </c>
      <c r="L437" s="49">
        <f t="shared" si="26"/>
        <v>0.0020140126299567755</v>
      </c>
      <c r="M437" s="65">
        <f t="shared" si="27"/>
        <v>4.270390007578545</v>
      </c>
    </row>
    <row r="438" spans="1:13" ht="12.75">
      <c r="A438" s="63" t="s">
        <v>1346</v>
      </c>
      <c r="B438" s="48">
        <v>1</v>
      </c>
      <c r="C438" s="48">
        <v>351</v>
      </c>
      <c r="D438" s="48">
        <v>0.8148114616812274</v>
      </c>
      <c r="E438" s="48">
        <v>11240.593001674886</v>
      </c>
      <c r="F438" s="63" t="s">
        <v>1347</v>
      </c>
      <c r="G438" s="63">
        <v>7</v>
      </c>
      <c r="H438" s="48">
        <v>15050</v>
      </c>
      <c r="I438" s="49">
        <v>7</v>
      </c>
      <c r="J438" s="49">
        <v>15050</v>
      </c>
      <c r="K438" s="64">
        <f t="shared" si="28"/>
        <v>0.0003789820752005709</v>
      </c>
      <c r="L438" s="49">
        <f t="shared" si="26"/>
        <v>0.002465729395926388</v>
      </c>
      <c r="M438" s="65">
        <f t="shared" si="27"/>
        <v>5.228182791476692</v>
      </c>
    </row>
    <row r="439" spans="1:13" ht="12.75">
      <c r="A439" s="63" t="s">
        <v>1348</v>
      </c>
      <c r="B439" s="48">
        <v>1.2</v>
      </c>
      <c r="C439" s="48">
        <v>1483</v>
      </c>
      <c r="D439" s="48">
        <v>4.131163752729095</v>
      </c>
      <c r="E439" s="48">
        <v>56990.76725293627</v>
      </c>
      <c r="F439" s="63" t="s">
        <v>1349</v>
      </c>
      <c r="G439" s="63">
        <v>17</v>
      </c>
      <c r="H439" s="48">
        <v>74537</v>
      </c>
      <c r="I439" s="49">
        <v>20.4</v>
      </c>
      <c r="J439" s="49">
        <v>89444.39999999995</v>
      </c>
      <c r="K439" s="64">
        <f t="shared" si="28"/>
        <v>0.0009422137166292532</v>
      </c>
      <c r="L439" s="49">
        <f t="shared" si="26"/>
        <v>0.006130221481077333</v>
      </c>
      <c r="M439" s="65">
        <f t="shared" si="27"/>
        <v>12.998149151427036</v>
      </c>
    </row>
    <row r="440" spans="1:13" ht="12.75">
      <c r="A440" s="63" t="s">
        <v>1350</v>
      </c>
      <c r="B440" s="48">
        <v>2.8</v>
      </c>
      <c r="C440" s="48">
        <v>91</v>
      </c>
      <c r="D440" s="48">
        <v>0.5914927647760021</v>
      </c>
      <c r="E440" s="48">
        <v>8159.837882697325</v>
      </c>
      <c r="F440" s="63" t="s">
        <v>1351</v>
      </c>
      <c r="G440" s="63">
        <v>211</v>
      </c>
      <c r="H440" s="48">
        <v>6773</v>
      </c>
      <c r="I440" s="49">
        <v>590.8</v>
      </c>
      <c r="J440" s="49">
        <v>18964.4</v>
      </c>
      <c r="K440" s="64">
        <f t="shared" si="28"/>
        <v>0.01842683794001719</v>
      </c>
      <c r="L440" s="49">
        <f t="shared" si="26"/>
        <v>0.11988850912968875</v>
      </c>
      <c r="M440" s="65">
        <f t="shared" si="27"/>
        <v>254.20431023905735</v>
      </c>
    </row>
    <row r="441" spans="1:13" ht="12.75">
      <c r="A441" s="63" t="s">
        <v>1352</v>
      </c>
      <c r="B441" s="48">
        <v>2.25</v>
      </c>
      <c r="C441" s="48">
        <v>194</v>
      </c>
      <c r="D441" s="48">
        <v>1.0132911767061419</v>
      </c>
      <c r="E441" s="48">
        <v>13978.68616874954</v>
      </c>
      <c r="F441" s="63" t="s">
        <v>1353</v>
      </c>
      <c r="G441" s="63">
        <v>3491</v>
      </c>
      <c r="H441" s="48">
        <v>14686</v>
      </c>
      <c r="I441" s="49">
        <v>7854.75</v>
      </c>
      <c r="J441" s="49">
        <v>33043.5</v>
      </c>
      <c r="K441" s="64">
        <f t="shared" si="28"/>
        <v>0.2408688205012353</v>
      </c>
      <c r="L441" s="49">
        <f t="shared" si="26"/>
        <v>1.5671383163905312</v>
      </c>
      <c r="M441" s="65">
        <f t="shared" si="27"/>
        <v>3322.864865525306</v>
      </c>
    </row>
    <row r="442" spans="1:13" ht="12.75">
      <c r="A442" s="63" t="s">
        <v>1354</v>
      </c>
      <c r="B442" s="48">
        <v>2.8</v>
      </c>
      <c r="C442" s="48">
        <v>43</v>
      </c>
      <c r="D442" s="48">
        <v>0.2794965811578911</v>
      </c>
      <c r="E442" s="48">
        <v>3855.74757094489</v>
      </c>
      <c r="F442" s="63" t="s">
        <v>1355</v>
      </c>
      <c r="G442" s="63">
        <v>27</v>
      </c>
      <c r="H442" s="48">
        <v>3290</v>
      </c>
      <c r="I442" s="49">
        <v>75.6</v>
      </c>
      <c r="J442" s="49">
        <v>9212</v>
      </c>
      <c r="K442" s="64">
        <f t="shared" si="28"/>
        <v>0.002293740939593635</v>
      </c>
      <c r="L442" s="49">
        <f t="shared" si="26"/>
        <v>0.014923514412660852</v>
      </c>
      <c r="M442" s="65">
        <f t="shared" si="27"/>
        <v>31.64291319620426</v>
      </c>
    </row>
    <row r="443" spans="1:13" ht="12.75">
      <c r="A443" s="63" t="s">
        <v>1356</v>
      </c>
      <c r="B443" s="48">
        <v>2.8</v>
      </c>
      <c r="C443" s="48">
        <v>1677</v>
      </c>
      <c r="D443" s="48">
        <v>10.900366665157753</v>
      </c>
      <c r="E443" s="48">
        <v>150374.1552668507</v>
      </c>
      <c r="F443" s="63" t="s">
        <v>1357</v>
      </c>
      <c r="G443" s="63">
        <v>20</v>
      </c>
      <c r="H443" s="48">
        <v>85354</v>
      </c>
      <c r="I443" s="49">
        <v>56</v>
      </c>
      <c r="J443" s="49">
        <v>238991.2</v>
      </c>
      <c r="K443" s="64">
        <f t="shared" si="28"/>
        <v>0.002554154852767944</v>
      </c>
      <c r="L443" s="49">
        <f t="shared" si="26"/>
        <v>0.016617816815966566</v>
      </c>
      <c r="M443" s="65">
        <f t="shared" si="27"/>
        <v>35.2354090650352</v>
      </c>
    </row>
    <row r="444" spans="1:13" ht="12.75">
      <c r="A444" s="63" t="s">
        <v>1358</v>
      </c>
      <c r="B444" s="48">
        <v>1.2</v>
      </c>
      <c r="C444" s="48">
        <v>1434</v>
      </c>
      <c r="D444" s="48">
        <v>3.9946654223961713</v>
      </c>
      <c r="E444" s="48">
        <v>55107.72774154457</v>
      </c>
      <c r="F444" s="63" t="s">
        <v>1359</v>
      </c>
      <c r="G444" s="63">
        <v>10</v>
      </c>
      <c r="H444" s="48">
        <v>86073</v>
      </c>
      <c r="I444" s="49">
        <v>12</v>
      </c>
      <c r="J444" s="49">
        <v>103287.6</v>
      </c>
      <c r="K444" s="64">
        <f t="shared" si="28"/>
        <v>0.0004641020322744846</v>
      </c>
      <c r="L444" s="49">
        <f t="shared" si="26"/>
        <v>0.0030195360112552625</v>
      </c>
      <c r="M444" s="65">
        <f t="shared" si="27"/>
        <v>6.402440688897165</v>
      </c>
    </row>
    <row r="445" spans="1:13" ht="12.75">
      <c r="A445" s="63" t="s">
        <v>1360</v>
      </c>
      <c r="B445" s="48">
        <v>1</v>
      </c>
      <c r="C445" s="48">
        <v>440</v>
      </c>
      <c r="D445" s="48">
        <v>1.0214160773211969</v>
      </c>
      <c r="E445" s="48">
        <v>14090.771853951428</v>
      </c>
      <c r="F445" s="63" t="s">
        <v>1361</v>
      </c>
      <c r="G445" s="63">
        <v>7</v>
      </c>
      <c r="H445" s="48">
        <v>25556</v>
      </c>
      <c r="I445" s="49">
        <v>7</v>
      </c>
      <c r="J445" s="49">
        <v>25556</v>
      </c>
      <c r="K445" s="64">
        <f t="shared" si="28"/>
        <v>0.0002797743207563147</v>
      </c>
      <c r="L445" s="49">
        <f t="shared" si="26"/>
        <v>0.0018202648939243129</v>
      </c>
      <c r="M445" s="65">
        <f t="shared" si="27"/>
        <v>3.8595790803592105</v>
      </c>
    </row>
    <row r="446" spans="1:13" ht="12.75">
      <c r="A446" s="63" t="s">
        <v>1362</v>
      </c>
      <c r="B446" s="48">
        <v>2.8</v>
      </c>
      <c r="C446" s="48">
        <v>13</v>
      </c>
      <c r="D446" s="48">
        <v>0.08449896639657173</v>
      </c>
      <c r="E446" s="48">
        <v>1165.6911260996178</v>
      </c>
      <c r="F446" s="63" t="s">
        <v>1363</v>
      </c>
      <c r="G446" s="63">
        <v>10</v>
      </c>
      <c r="H446" s="48">
        <v>455</v>
      </c>
      <c r="I446" s="49">
        <v>28</v>
      </c>
      <c r="J446" s="49">
        <v>1274</v>
      </c>
      <c r="K446" s="64">
        <f aca="true" t="shared" si="29" ref="K446:K477">D446*I446/J446</f>
        <v>0.001857120140583994</v>
      </c>
      <c r="L446" s="49">
        <f t="shared" si="26"/>
        <v>0.012082776527046686</v>
      </c>
      <c r="M446" s="65">
        <f t="shared" si="27"/>
        <v>25.619585189002592</v>
      </c>
    </row>
    <row r="447" spans="1:13" ht="12.75">
      <c r="A447" s="63" t="s">
        <v>1364</v>
      </c>
      <c r="B447" s="48">
        <v>2.8</v>
      </c>
      <c r="C447" s="48">
        <v>21</v>
      </c>
      <c r="D447" s="48">
        <v>0.13649833033292358</v>
      </c>
      <c r="E447" s="48">
        <v>1883.0395113916907</v>
      </c>
      <c r="F447" s="63" t="s">
        <v>1365</v>
      </c>
      <c r="G447" s="63">
        <v>9</v>
      </c>
      <c r="H447" s="48">
        <v>805</v>
      </c>
      <c r="I447" s="49">
        <v>25.2</v>
      </c>
      <c r="J447" s="49">
        <v>2254</v>
      </c>
      <c r="K447" s="64">
        <f t="shared" si="29"/>
        <v>0.0015260682894364126</v>
      </c>
      <c r="L447" s="49">
        <f t="shared" si="26"/>
        <v>0.009928890276573146</v>
      </c>
      <c r="M447" s="65">
        <f t="shared" si="27"/>
        <v>21.052615655310824</v>
      </c>
    </row>
    <row r="448" spans="1:13" ht="12.75">
      <c r="A448" s="63" t="s">
        <v>1366</v>
      </c>
      <c r="B448" s="48">
        <v>2.25</v>
      </c>
      <c r="C448" s="48">
        <v>39</v>
      </c>
      <c r="D448" s="48">
        <v>0.20370286542030686</v>
      </c>
      <c r="E448" s="48">
        <v>2810.1482504187215</v>
      </c>
      <c r="F448" s="63" t="s">
        <v>1367</v>
      </c>
      <c r="G448" s="63">
        <v>556</v>
      </c>
      <c r="H448" s="48">
        <v>1731</v>
      </c>
      <c r="I448" s="49">
        <v>1251</v>
      </c>
      <c r="J448" s="49">
        <v>3894.75</v>
      </c>
      <c r="K448" s="64">
        <f t="shared" si="29"/>
        <v>0.0654296898750379</v>
      </c>
      <c r="L448" s="49">
        <f t="shared" si="26"/>
        <v>0.42569799536256553</v>
      </c>
      <c r="M448" s="65">
        <f t="shared" si="27"/>
        <v>902.6241636238067</v>
      </c>
    </row>
    <row r="449" spans="1:13" ht="12.75">
      <c r="A449" s="63" t="s">
        <v>1368</v>
      </c>
      <c r="B449" s="48">
        <v>2.8</v>
      </c>
      <c r="C449" s="48">
        <v>31</v>
      </c>
      <c r="D449" s="48">
        <v>0.20149753525336336</v>
      </c>
      <c r="E449" s="48">
        <v>2779.7249930067815</v>
      </c>
      <c r="F449" s="63" t="s">
        <v>1369</v>
      </c>
      <c r="G449" s="63">
        <v>9</v>
      </c>
      <c r="H449" s="48">
        <v>506</v>
      </c>
      <c r="I449" s="49">
        <v>25.2</v>
      </c>
      <c r="J449" s="49">
        <v>1416.8</v>
      </c>
      <c r="K449" s="64">
        <f t="shared" si="29"/>
        <v>0.0035839482554946055</v>
      </c>
      <c r="L449" s="49">
        <f t="shared" si="26"/>
        <v>0.023317848376800572</v>
      </c>
      <c r="M449" s="65">
        <f t="shared" si="27"/>
        <v>49.44174888747239</v>
      </c>
    </row>
    <row r="450" spans="1:13" ht="12.75">
      <c r="A450" s="63" t="s">
        <v>1370</v>
      </c>
      <c r="B450" s="48">
        <v>2.8</v>
      </c>
      <c r="C450" s="48">
        <v>156</v>
      </c>
      <c r="D450" s="48">
        <v>1.0139875967588605</v>
      </c>
      <c r="E450" s="48">
        <v>13988.293513195413</v>
      </c>
      <c r="F450" s="63" t="s">
        <v>1371</v>
      </c>
      <c r="G450" s="63">
        <v>12</v>
      </c>
      <c r="H450" s="48">
        <v>3286</v>
      </c>
      <c r="I450" s="49">
        <v>33.6</v>
      </c>
      <c r="J450" s="49">
        <v>9200.8</v>
      </c>
      <c r="K450" s="64">
        <f t="shared" si="29"/>
        <v>0.003702937054505882</v>
      </c>
      <c r="L450" s="49">
        <f t="shared" si="26"/>
        <v>0.02409201211357574</v>
      </c>
      <c r="M450" s="65">
        <f t="shared" si="27"/>
        <v>51.08323863613663</v>
      </c>
    </row>
    <row r="451" spans="1:13" ht="12.75">
      <c r="A451" s="63" t="s">
        <v>1372</v>
      </c>
      <c r="B451" s="48">
        <v>2.25</v>
      </c>
      <c r="C451" s="48">
        <v>227</v>
      </c>
      <c r="D451" s="48">
        <v>1.1856551397540938</v>
      </c>
      <c r="E451" s="48">
        <v>16356.503919103841</v>
      </c>
      <c r="F451" s="63" t="s">
        <v>1373</v>
      </c>
      <c r="G451" s="63">
        <v>490</v>
      </c>
      <c r="H451" s="48">
        <v>2238</v>
      </c>
      <c r="I451" s="49">
        <v>1102.5</v>
      </c>
      <c r="J451" s="49">
        <v>5035.5</v>
      </c>
      <c r="K451" s="64">
        <f t="shared" si="29"/>
        <v>0.2595938420373127</v>
      </c>
      <c r="L451" s="49">
        <f t="shared" si="26"/>
        <v>1.6889668646574263</v>
      </c>
      <c r="M451" s="65">
        <f t="shared" si="27"/>
        <v>3581.1827168726013</v>
      </c>
    </row>
    <row r="452" spans="1:13" ht="12.75">
      <c r="A452" s="63" t="s">
        <v>1374</v>
      </c>
      <c r="B452" s="48">
        <v>2.8</v>
      </c>
      <c r="C452" s="48">
        <v>83</v>
      </c>
      <c r="D452" s="48">
        <v>0.5394934008396503</v>
      </c>
      <c r="E452" s="48">
        <v>7442.489497405252</v>
      </c>
      <c r="F452" s="63" t="s">
        <v>1375</v>
      </c>
      <c r="G452" s="63">
        <v>14</v>
      </c>
      <c r="H452" s="48">
        <v>644</v>
      </c>
      <c r="I452" s="49">
        <v>39.2</v>
      </c>
      <c r="J452" s="49">
        <v>1803.2</v>
      </c>
      <c r="K452" s="64">
        <f t="shared" si="29"/>
        <v>0.011728117409557615</v>
      </c>
      <c r="L452" s="49">
        <f aca="true" t="shared" si="30" ref="L452:L515">K452*100/$K$555</f>
        <v>0.07630536045884917</v>
      </c>
      <c r="M452" s="65">
        <f aca="true" t="shared" si="31" ref="M452:M515">K452*$M$557/100</f>
        <v>161.79324994359246</v>
      </c>
    </row>
    <row r="453" spans="1:13" ht="12.75">
      <c r="A453" s="63" t="s">
        <v>1376</v>
      </c>
      <c r="B453" s="48">
        <v>1.65</v>
      </c>
      <c r="C453" s="48">
        <v>164</v>
      </c>
      <c r="D453" s="48">
        <v>0.6281708875525359</v>
      </c>
      <c r="E453" s="48">
        <v>8665.824690180125</v>
      </c>
      <c r="F453" s="63" t="s">
        <v>1377</v>
      </c>
      <c r="G453" s="63">
        <v>2</v>
      </c>
      <c r="H453" s="48">
        <v>8263</v>
      </c>
      <c r="I453" s="49">
        <v>3.3</v>
      </c>
      <c r="J453" s="49">
        <v>13633.95</v>
      </c>
      <c r="K453" s="64">
        <f t="shared" si="29"/>
        <v>0.00015204426662290593</v>
      </c>
      <c r="L453" s="49">
        <f t="shared" si="30"/>
        <v>0.0009892288902997798</v>
      </c>
      <c r="M453" s="65">
        <f t="shared" si="31"/>
        <v>2.0975008326709728</v>
      </c>
    </row>
    <row r="454" spans="1:13" ht="12.75">
      <c r="A454" s="63" t="s">
        <v>1378</v>
      </c>
      <c r="B454" s="48">
        <v>2.8</v>
      </c>
      <c r="C454" s="48">
        <v>240</v>
      </c>
      <c r="D454" s="48">
        <v>1.559980918090555</v>
      </c>
      <c r="E454" s="48">
        <v>21520.45155876218</v>
      </c>
      <c r="F454" s="63" t="s">
        <v>1379</v>
      </c>
      <c r="G454" s="63">
        <v>60</v>
      </c>
      <c r="H454" s="48">
        <v>15364</v>
      </c>
      <c r="I454" s="49">
        <v>168</v>
      </c>
      <c r="J454" s="49">
        <v>43019.2</v>
      </c>
      <c r="K454" s="64">
        <f t="shared" si="29"/>
        <v>0.0060920889797860785</v>
      </c>
      <c r="L454" s="49">
        <f t="shared" si="30"/>
        <v>0.03963628852923412</v>
      </c>
      <c r="M454" s="65">
        <f t="shared" si="31"/>
        <v>84.04237786551228</v>
      </c>
    </row>
    <row r="455" spans="1:13" ht="12.75">
      <c r="A455" s="63" t="s">
        <v>1380</v>
      </c>
      <c r="B455" s="48">
        <v>2.25</v>
      </c>
      <c r="C455" s="48">
        <v>361</v>
      </c>
      <c r="D455" s="48">
        <v>1.8855572927366866</v>
      </c>
      <c r="E455" s="48">
        <v>26011.885087209193</v>
      </c>
      <c r="F455" s="63" t="s">
        <v>1381</v>
      </c>
      <c r="G455" s="63">
        <v>654</v>
      </c>
      <c r="H455" s="48">
        <v>21895</v>
      </c>
      <c r="I455" s="49">
        <v>1471.5</v>
      </c>
      <c r="J455" s="49">
        <v>49263.75</v>
      </c>
      <c r="K455" s="64">
        <f t="shared" si="29"/>
        <v>0.0563212820027309</v>
      </c>
      <c r="L455" s="49">
        <f t="shared" si="30"/>
        <v>0.36643696295371436</v>
      </c>
      <c r="M455" s="65">
        <f t="shared" si="31"/>
        <v>776.9706712507337</v>
      </c>
    </row>
    <row r="456" spans="1:13" ht="12.75">
      <c r="A456" s="63" t="s">
        <v>1382</v>
      </c>
      <c r="B456" s="48">
        <v>2.8</v>
      </c>
      <c r="C456" s="48">
        <v>151</v>
      </c>
      <c r="D456" s="48">
        <v>0.9814879942986408</v>
      </c>
      <c r="E456" s="48">
        <v>13539.950772387867</v>
      </c>
      <c r="F456" s="63" t="s">
        <v>1383</v>
      </c>
      <c r="G456" s="63">
        <v>10</v>
      </c>
      <c r="H456" s="48">
        <v>8919</v>
      </c>
      <c r="I456" s="49">
        <v>28</v>
      </c>
      <c r="J456" s="49">
        <v>24973.2</v>
      </c>
      <c r="K456" s="64">
        <f t="shared" si="29"/>
        <v>0.001100446231975155</v>
      </c>
      <c r="L456" s="49">
        <f t="shared" si="30"/>
        <v>0.0071597122934680705</v>
      </c>
      <c r="M456" s="65">
        <f t="shared" si="31"/>
        <v>15.181018917353816</v>
      </c>
    </row>
    <row r="457" spans="1:13" ht="12.75">
      <c r="A457" s="63" t="s">
        <v>1384</v>
      </c>
      <c r="B457" s="48">
        <v>2.8</v>
      </c>
      <c r="C457" s="48">
        <v>96</v>
      </c>
      <c r="D457" s="48">
        <v>0.623992367236222</v>
      </c>
      <c r="E457" s="48">
        <v>8608.18062350487</v>
      </c>
      <c r="F457" s="63" t="s">
        <v>1385</v>
      </c>
      <c r="G457" s="63">
        <v>18</v>
      </c>
      <c r="H457" s="48">
        <v>3850</v>
      </c>
      <c r="I457" s="49">
        <v>50.4</v>
      </c>
      <c r="J457" s="49">
        <v>10780</v>
      </c>
      <c r="K457" s="64">
        <f t="shared" si="29"/>
        <v>0.0029173669117537647</v>
      </c>
      <c r="L457" s="49">
        <f t="shared" si="30"/>
        <v>0.018980943489760607</v>
      </c>
      <c r="M457" s="65">
        <f t="shared" si="31"/>
        <v>40.24603927872406</v>
      </c>
    </row>
    <row r="458" spans="1:13" ht="12.75">
      <c r="A458" s="63" t="s">
        <v>1386</v>
      </c>
      <c r="B458" s="48">
        <v>2.25</v>
      </c>
      <c r="C458" s="48">
        <v>280</v>
      </c>
      <c r="D458" s="48">
        <v>1.4624821107098953</v>
      </c>
      <c r="E458" s="48">
        <v>20175.42333633954</v>
      </c>
      <c r="F458" s="63" t="s">
        <v>1387</v>
      </c>
      <c r="G458" s="63">
        <v>2</v>
      </c>
      <c r="H458" s="48">
        <v>16471</v>
      </c>
      <c r="I458" s="49">
        <v>4.5</v>
      </c>
      <c r="J458" s="49">
        <v>37059.75</v>
      </c>
      <c r="K458" s="64">
        <f t="shared" si="29"/>
        <v>0.00017758267387649754</v>
      </c>
      <c r="L458" s="49">
        <f t="shared" si="30"/>
        <v>0.001155386620733321</v>
      </c>
      <c r="M458" s="65">
        <f t="shared" si="31"/>
        <v>2.4498115884086626</v>
      </c>
    </row>
    <row r="459" spans="1:13" ht="12.75">
      <c r="A459" s="63" t="s">
        <v>1388</v>
      </c>
      <c r="B459" s="48">
        <v>1</v>
      </c>
      <c r="C459" s="48">
        <v>559</v>
      </c>
      <c r="D459" s="48">
        <v>1.297662698233066</v>
      </c>
      <c r="E459" s="48">
        <v>17901.68515081556</v>
      </c>
      <c r="F459" s="63" t="s">
        <v>1389</v>
      </c>
      <c r="G459" s="63">
        <v>18</v>
      </c>
      <c r="H459" s="48">
        <v>24833</v>
      </c>
      <c r="I459" s="49">
        <v>18</v>
      </c>
      <c r="J459" s="49">
        <v>24833</v>
      </c>
      <c r="K459" s="64">
        <f t="shared" si="29"/>
        <v>0.0009406003530864247</v>
      </c>
      <c r="L459" s="49">
        <f t="shared" si="30"/>
        <v>0.006119724631294233</v>
      </c>
      <c r="M459" s="65">
        <f t="shared" si="31"/>
        <v>12.975892268943745</v>
      </c>
    </row>
    <row r="460" spans="1:13" ht="12.75">
      <c r="A460" s="63" t="s">
        <v>1390</v>
      </c>
      <c r="B460" s="48">
        <v>1</v>
      </c>
      <c r="C460" s="48">
        <v>193</v>
      </c>
      <c r="D460" s="48">
        <v>0.4480302339158886</v>
      </c>
      <c r="E460" s="48">
        <v>6180.724926846875</v>
      </c>
      <c r="F460" s="63" t="s">
        <v>1391</v>
      </c>
      <c r="G460" s="63">
        <v>12</v>
      </c>
      <c r="H460" s="48">
        <v>8219</v>
      </c>
      <c r="I460" s="49">
        <v>12</v>
      </c>
      <c r="J460" s="49">
        <v>8219</v>
      </c>
      <c r="K460" s="64">
        <f t="shared" si="29"/>
        <v>0.0006541383145140118</v>
      </c>
      <c r="L460" s="49">
        <f t="shared" si="30"/>
        <v>0.004255948174449466</v>
      </c>
      <c r="M460" s="65">
        <f t="shared" si="31"/>
        <v>9.024053914364583</v>
      </c>
    </row>
    <row r="461" spans="1:13" ht="12.75">
      <c r="A461" s="63" t="s">
        <v>1392</v>
      </c>
      <c r="B461" s="48">
        <v>2.8</v>
      </c>
      <c r="C461" s="48">
        <v>91</v>
      </c>
      <c r="D461" s="48">
        <v>0.5914927647760021</v>
      </c>
      <c r="E461" s="48">
        <v>8159.837882697325</v>
      </c>
      <c r="F461" s="63" t="s">
        <v>1393</v>
      </c>
      <c r="G461" s="63">
        <v>14</v>
      </c>
      <c r="H461" s="48">
        <v>6773</v>
      </c>
      <c r="I461" s="49">
        <v>39.2</v>
      </c>
      <c r="J461" s="49">
        <v>18964.4</v>
      </c>
      <c r="K461" s="64">
        <f t="shared" si="29"/>
        <v>0.0012226337969679655</v>
      </c>
      <c r="L461" s="49">
        <f t="shared" si="30"/>
        <v>0.007954687809552809</v>
      </c>
      <c r="M461" s="65">
        <f t="shared" si="31"/>
        <v>16.866636698326083</v>
      </c>
    </row>
    <row r="462" spans="1:13" ht="12.75">
      <c r="A462" s="63" t="s">
        <v>1394</v>
      </c>
      <c r="B462" s="48">
        <v>2.25</v>
      </c>
      <c r="C462" s="48">
        <v>194</v>
      </c>
      <c r="D462" s="48">
        <v>1.0132911767061419</v>
      </c>
      <c r="E462" s="48">
        <v>13978.68616874954</v>
      </c>
      <c r="F462" s="63" t="s">
        <v>1395</v>
      </c>
      <c r="G462" s="63">
        <v>1189</v>
      </c>
      <c r="H462" s="48">
        <v>14686</v>
      </c>
      <c r="I462" s="49">
        <v>2675.25</v>
      </c>
      <c r="J462" s="49">
        <v>33043.5</v>
      </c>
      <c r="K462" s="64">
        <f t="shared" si="29"/>
        <v>0.08203753296361178</v>
      </c>
      <c r="L462" s="49">
        <f t="shared" si="30"/>
        <v>0.5337517783409743</v>
      </c>
      <c r="M462" s="65">
        <f t="shared" si="31"/>
        <v>1131.7348396189025</v>
      </c>
    </row>
    <row r="463" spans="1:13" ht="12.75">
      <c r="A463" s="63" t="s">
        <v>1396</v>
      </c>
      <c r="B463" s="48">
        <v>2.8</v>
      </c>
      <c r="C463" s="48">
        <v>43</v>
      </c>
      <c r="D463" s="48">
        <v>0.2794965811578911</v>
      </c>
      <c r="E463" s="48">
        <v>3855.74757094489</v>
      </c>
      <c r="F463" s="63" t="s">
        <v>1397</v>
      </c>
      <c r="G463" s="63">
        <v>8</v>
      </c>
      <c r="H463" s="48">
        <v>3290</v>
      </c>
      <c r="I463" s="49">
        <v>22.4</v>
      </c>
      <c r="J463" s="49">
        <v>9212</v>
      </c>
      <c r="K463" s="64">
        <f t="shared" si="29"/>
        <v>0.0006796269450647808</v>
      </c>
      <c r="L463" s="49">
        <f t="shared" si="30"/>
        <v>0.0044217820481958076</v>
      </c>
      <c r="M463" s="65">
        <f t="shared" si="31"/>
        <v>9.375677984060523</v>
      </c>
    </row>
    <row r="464" spans="1:13" ht="12.75">
      <c r="A464" s="63" t="s">
        <v>1398</v>
      </c>
      <c r="B464" s="48">
        <v>1.65</v>
      </c>
      <c r="C464" s="48">
        <v>61</v>
      </c>
      <c r="D464" s="48">
        <v>0.23364892768722376</v>
      </c>
      <c r="E464" s="48">
        <v>3223.2640615913883</v>
      </c>
      <c r="F464" s="63" t="s">
        <v>1399</v>
      </c>
      <c r="G464" s="63">
        <v>2</v>
      </c>
      <c r="H464" s="48">
        <v>3976</v>
      </c>
      <c r="I464" s="49">
        <v>3.3</v>
      </c>
      <c r="J464" s="49">
        <v>6560.4</v>
      </c>
      <c r="K464" s="64">
        <f t="shared" si="29"/>
        <v>0.00011752964169377453</v>
      </c>
      <c r="L464" s="49">
        <f t="shared" si="30"/>
        <v>0.0007646701819965096</v>
      </c>
      <c r="M464" s="65">
        <f t="shared" si="31"/>
        <v>1.6213601919473786</v>
      </c>
    </row>
    <row r="465" spans="1:13" ht="12.75">
      <c r="A465" s="63" t="s">
        <v>1400</v>
      </c>
      <c r="B465" s="48">
        <v>2.8</v>
      </c>
      <c r="C465" s="48">
        <v>1677</v>
      </c>
      <c r="D465" s="48">
        <v>10.900366665157753</v>
      </c>
      <c r="E465" s="48">
        <v>150374.1552668507</v>
      </c>
      <c r="F465" s="63" t="s">
        <v>1401</v>
      </c>
      <c r="G465" s="63">
        <v>10</v>
      </c>
      <c r="H465" s="48">
        <v>85354</v>
      </c>
      <c r="I465" s="49">
        <v>28</v>
      </c>
      <c r="J465" s="49">
        <v>238991.2</v>
      </c>
      <c r="K465" s="64">
        <f t="shared" si="29"/>
        <v>0.001277077426383972</v>
      </c>
      <c r="L465" s="49">
        <f t="shared" si="30"/>
        <v>0.008308908407983283</v>
      </c>
      <c r="M465" s="65">
        <f t="shared" si="31"/>
        <v>17.6177045325176</v>
      </c>
    </row>
    <row r="466" spans="1:13" ht="12.75">
      <c r="A466" s="63" t="s">
        <v>1402</v>
      </c>
      <c r="B466" s="48">
        <v>2.8</v>
      </c>
      <c r="C466" s="48">
        <v>179</v>
      </c>
      <c r="D466" s="48">
        <v>1.1634857680758723</v>
      </c>
      <c r="E466" s="48">
        <v>16050.670120910125</v>
      </c>
      <c r="F466" s="63" t="s">
        <v>1403</v>
      </c>
      <c r="G466" s="63">
        <v>4</v>
      </c>
      <c r="H466" s="48">
        <v>11336</v>
      </c>
      <c r="I466" s="49">
        <v>11.2</v>
      </c>
      <c r="J466" s="49">
        <v>31740.8</v>
      </c>
      <c r="K466" s="64">
        <f t="shared" si="29"/>
        <v>0.00041054543686516314</v>
      </c>
      <c r="L466" s="49">
        <f t="shared" si="30"/>
        <v>0.002671086624627646</v>
      </c>
      <c r="M466" s="65">
        <f t="shared" si="31"/>
        <v>5.6636097815490904</v>
      </c>
    </row>
    <row r="467" spans="1:13" ht="12.75">
      <c r="A467" s="63" t="s">
        <v>1404</v>
      </c>
      <c r="B467" s="48">
        <v>1</v>
      </c>
      <c r="C467" s="48">
        <v>62</v>
      </c>
      <c r="D467" s="48">
        <v>0.14392681089525955</v>
      </c>
      <c r="E467" s="48">
        <v>1985.517852147701</v>
      </c>
      <c r="F467" s="63" t="s">
        <v>1405</v>
      </c>
      <c r="G467" s="63">
        <v>36</v>
      </c>
      <c r="H467" s="48">
        <v>3927</v>
      </c>
      <c r="I467" s="49">
        <v>36</v>
      </c>
      <c r="J467" s="49">
        <v>3927</v>
      </c>
      <c r="K467" s="64">
        <f t="shared" si="29"/>
        <v>0.0013194207263125398</v>
      </c>
      <c r="L467" s="49">
        <f t="shared" si="30"/>
        <v>0.00858440196344799</v>
      </c>
      <c r="M467" s="65">
        <f t="shared" si="31"/>
        <v>18.20184432832117</v>
      </c>
    </row>
    <row r="468" spans="1:13" ht="12.75">
      <c r="A468" s="63" t="s">
        <v>1406</v>
      </c>
      <c r="B468" s="48">
        <v>1</v>
      </c>
      <c r="C468" s="48">
        <v>27</v>
      </c>
      <c r="D468" s="48">
        <v>0.0626778047447098</v>
      </c>
      <c r="E468" s="48">
        <v>864.6610001288375</v>
      </c>
      <c r="F468" s="63" t="s">
        <v>1407</v>
      </c>
      <c r="G468" s="63">
        <v>8</v>
      </c>
      <c r="H468" s="48">
        <v>1457</v>
      </c>
      <c r="I468" s="49">
        <v>8</v>
      </c>
      <c r="J468" s="49">
        <v>1457</v>
      </c>
      <c r="K468" s="64">
        <f t="shared" si="29"/>
        <v>0.00034414717773347865</v>
      </c>
      <c r="L468" s="49">
        <f t="shared" si="30"/>
        <v>0.002239086933632536</v>
      </c>
      <c r="M468" s="65">
        <f t="shared" si="31"/>
        <v>4.74762388540199</v>
      </c>
    </row>
    <row r="469" spans="1:13" ht="12.75">
      <c r="A469" s="63" t="s">
        <v>1408</v>
      </c>
      <c r="B469" s="48">
        <v>2.25</v>
      </c>
      <c r="C469" s="48">
        <v>43</v>
      </c>
      <c r="D469" s="48">
        <v>0.2245954670018768</v>
      </c>
      <c r="E469" s="48">
        <v>3098.368583795001</v>
      </c>
      <c r="F469" s="63" t="s">
        <v>1409</v>
      </c>
      <c r="G469" s="63">
        <v>2</v>
      </c>
      <c r="H469" s="48">
        <v>569</v>
      </c>
      <c r="I469" s="49">
        <v>4.5</v>
      </c>
      <c r="J469" s="49">
        <v>1280.25</v>
      </c>
      <c r="K469" s="64">
        <f t="shared" si="29"/>
        <v>0.0007894392513246988</v>
      </c>
      <c r="L469" s="49">
        <f t="shared" si="30"/>
        <v>0.005136241779401436</v>
      </c>
      <c r="M469" s="65">
        <f t="shared" si="31"/>
        <v>10.890574986977155</v>
      </c>
    </row>
    <row r="470" spans="1:13" ht="12.75">
      <c r="A470" s="63" t="s">
        <v>1410</v>
      </c>
      <c r="B470" s="48">
        <v>2.25</v>
      </c>
      <c r="C470" s="48">
        <v>227</v>
      </c>
      <c r="D470" s="48">
        <v>1.1856551397540938</v>
      </c>
      <c r="E470" s="48">
        <v>16356.503919103841</v>
      </c>
      <c r="F470" s="63" t="s">
        <v>1411</v>
      </c>
      <c r="G470" s="63">
        <v>88</v>
      </c>
      <c r="H470" s="48">
        <v>2238</v>
      </c>
      <c r="I470" s="49">
        <v>198</v>
      </c>
      <c r="J470" s="49">
        <v>5035.5</v>
      </c>
      <c r="K470" s="64">
        <f t="shared" si="29"/>
        <v>0.046620934896496984</v>
      </c>
      <c r="L470" s="49">
        <f t="shared" si="30"/>
        <v>0.30332466140786435</v>
      </c>
      <c r="M470" s="65">
        <f t="shared" si="31"/>
        <v>643.1511818056917</v>
      </c>
    </row>
    <row r="471" spans="1:13" ht="12.75">
      <c r="A471" s="63" t="s">
        <v>1412</v>
      </c>
      <c r="B471" s="48">
        <v>2.8</v>
      </c>
      <c r="C471" s="48">
        <v>66</v>
      </c>
      <c r="D471" s="48">
        <v>0.42899475247490265</v>
      </c>
      <c r="E471" s="48">
        <v>5918.124178659599</v>
      </c>
      <c r="F471" s="63" t="s">
        <v>1413</v>
      </c>
      <c r="G471" s="63">
        <v>6</v>
      </c>
      <c r="H471" s="48">
        <v>4099</v>
      </c>
      <c r="I471" s="49">
        <v>16.8</v>
      </c>
      <c r="J471" s="49">
        <v>11477.2</v>
      </c>
      <c r="K471" s="64">
        <f t="shared" si="29"/>
        <v>0.0006279503573675081</v>
      </c>
      <c r="L471" s="49">
        <f t="shared" si="30"/>
        <v>0.004085564348984314</v>
      </c>
      <c r="M471" s="65">
        <f t="shared" si="31"/>
        <v>8.662782403502707</v>
      </c>
    </row>
    <row r="472" spans="1:13" ht="12.75">
      <c r="A472" s="63" t="s">
        <v>1414</v>
      </c>
      <c r="B472" s="48">
        <v>2.25</v>
      </c>
      <c r="C472" s="48">
        <v>361</v>
      </c>
      <c r="D472" s="48">
        <v>1.8855572927366866</v>
      </c>
      <c r="E472" s="48">
        <v>26011.885087209193</v>
      </c>
      <c r="F472" s="63" t="s">
        <v>1415</v>
      </c>
      <c r="G472" s="63">
        <v>15</v>
      </c>
      <c r="H472" s="48">
        <v>21895</v>
      </c>
      <c r="I472" s="49">
        <v>33.75</v>
      </c>
      <c r="J472" s="49">
        <v>49263.75</v>
      </c>
      <c r="K472" s="64">
        <f t="shared" si="29"/>
        <v>0.001291772522998415</v>
      </c>
      <c r="L472" s="49">
        <f t="shared" si="30"/>
        <v>0.008404517498938403</v>
      </c>
      <c r="M472" s="65">
        <f t="shared" si="31"/>
        <v>17.820428239695726</v>
      </c>
    </row>
    <row r="473" spans="1:13" ht="12.75">
      <c r="A473" s="63" t="s">
        <v>1416</v>
      </c>
      <c r="B473" s="48">
        <v>2.8</v>
      </c>
      <c r="C473" s="48">
        <v>91</v>
      </c>
      <c r="D473" s="48">
        <v>0.5914927647760021</v>
      </c>
      <c r="E473" s="48">
        <v>8159.837882697325</v>
      </c>
      <c r="F473" s="63" t="s">
        <v>1417</v>
      </c>
      <c r="G473" s="63">
        <v>24</v>
      </c>
      <c r="H473" s="48">
        <v>6773</v>
      </c>
      <c r="I473" s="49">
        <v>67.2</v>
      </c>
      <c r="J473" s="49">
        <v>18964.4</v>
      </c>
      <c r="K473" s="64">
        <f t="shared" si="29"/>
        <v>0.0020959436519450833</v>
      </c>
      <c r="L473" s="49">
        <f t="shared" si="30"/>
        <v>0.013636607673519098</v>
      </c>
      <c r="M473" s="65">
        <f t="shared" si="31"/>
        <v>28.914234339987566</v>
      </c>
    </row>
    <row r="474" spans="1:13" ht="12.75">
      <c r="A474" s="63" t="s">
        <v>1418</v>
      </c>
      <c r="B474" s="48">
        <v>2.25</v>
      </c>
      <c r="C474" s="48">
        <v>194</v>
      </c>
      <c r="D474" s="48">
        <v>1.0132911767061419</v>
      </c>
      <c r="E474" s="48">
        <v>13978.68616874954</v>
      </c>
      <c r="F474" s="63" t="s">
        <v>1419</v>
      </c>
      <c r="G474" s="63">
        <v>180</v>
      </c>
      <c r="H474" s="48">
        <v>14686</v>
      </c>
      <c r="I474" s="49">
        <v>405</v>
      </c>
      <c r="J474" s="49">
        <v>33043.5</v>
      </c>
      <c r="K474" s="64">
        <f t="shared" si="29"/>
        <v>0.01241947513326335</v>
      </c>
      <c r="L474" s="49">
        <f t="shared" si="30"/>
        <v>0.08080346518198099</v>
      </c>
      <c r="M474" s="65">
        <f t="shared" si="31"/>
        <v>171.33075789016186</v>
      </c>
    </row>
    <row r="475" spans="1:13" ht="12.75">
      <c r="A475" s="63" t="s">
        <v>1420</v>
      </c>
      <c r="B475" s="48">
        <v>2.8</v>
      </c>
      <c r="C475" s="48">
        <v>43</v>
      </c>
      <c r="D475" s="48">
        <v>0.2794965811578911</v>
      </c>
      <c r="E475" s="48">
        <v>3855.74757094489</v>
      </c>
      <c r="F475" s="63" t="s">
        <v>1421</v>
      </c>
      <c r="G475" s="63">
        <v>3</v>
      </c>
      <c r="H475" s="48">
        <v>3290</v>
      </c>
      <c r="I475" s="49">
        <v>8.4</v>
      </c>
      <c r="J475" s="49">
        <v>9212</v>
      </c>
      <c r="K475" s="64">
        <f t="shared" si="29"/>
        <v>0.0002548601043992928</v>
      </c>
      <c r="L475" s="49">
        <f t="shared" si="30"/>
        <v>0.001658168268073428</v>
      </c>
      <c r="M475" s="65">
        <f t="shared" si="31"/>
        <v>3.5158792440226962</v>
      </c>
    </row>
    <row r="476" spans="1:13" ht="12.75">
      <c r="A476" s="63" t="s">
        <v>1422</v>
      </c>
      <c r="B476" s="48">
        <v>2.8</v>
      </c>
      <c r="C476" s="48">
        <v>13</v>
      </c>
      <c r="D476" s="48">
        <v>0.08449896639657173</v>
      </c>
      <c r="E476" s="48">
        <v>1165.6911260996178</v>
      </c>
      <c r="F476" s="63" t="s">
        <v>1423</v>
      </c>
      <c r="G476" s="63">
        <v>3</v>
      </c>
      <c r="H476" s="48">
        <v>455</v>
      </c>
      <c r="I476" s="49">
        <v>8.4</v>
      </c>
      <c r="J476" s="49">
        <v>1274</v>
      </c>
      <c r="K476" s="64">
        <f t="shared" si="29"/>
        <v>0.0005571360421751982</v>
      </c>
      <c r="L476" s="49">
        <f t="shared" si="30"/>
        <v>0.0036248329581140054</v>
      </c>
      <c r="M476" s="65">
        <f t="shared" si="31"/>
        <v>7.685875556700776</v>
      </c>
    </row>
    <row r="477" spans="1:13" ht="12.75">
      <c r="A477" s="63" t="s">
        <v>1424</v>
      </c>
      <c r="B477" s="48">
        <v>2.8</v>
      </c>
      <c r="C477" s="48">
        <v>21</v>
      </c>
      <c r="D477" s="48">
        <v>0.13649833033292358</v>
      </c>
      <c r="E477" s="48">
        <v>1883.0395113916907</v>
      </c>
      <c r="F477" s="63" t="s">
        <v>1425</v>
      </c>
      <c r="G477" s="63">
        <v>3</v>
      </c>
      <c r="H477" s="48">
        <v>805</v>
      </c>
      <c r="I477" s="49">
        <v>8.4</v>
      </c>
      <c r="J477" s="49">
        <v>2254</v>
      </c>
      <c r="K477" s="64">
        <f t="shared" si="29"/>
        <v>0.0005086894298121376</v>
      </c>
      <c r="L477" s="49">
        <f t="shared" si="30"/>
        <v>0.003309630092191049</v>
      </c>
      <c r="M477" s="65">
        <f t="shared" si="31"/>
        <v>7.017538551770276</v>
      </c>
    </row>
    <row r="478" spans="1:13" ht="12.75">
      <c r="A478" s="63" t="s">
        <v>1426</v>
      </c>
      <c r="B478" s="48">
        <v>2.25</v>
      </c>
      <c r="C478" s="48">
        <v>39</v>
      </c>
      <c r="D478" s="48">
        <v>0.20370286542030686</v>
      </c>
      <c r="E478" s="48">
        <v>2810.1482504187215</v>
      </c>
      <c r="F478" s="63" t="s">
        <v>1427</v>
      </c>
      <c r="G478" s="63">
        <v>38</v>
      </c>
      <c r="H478" s="48">
        <v>1731</v>
      </c>
      <c r="I478" s="49">
        <v>85.5</v>
      </c>
      <c r="J478" s="49">
        <v>3894.75</v>
      </c>
      <c r="K478" s="64">
        <f aca="true" t="shared" si="32" ref="K478:K483">D478*I478/J478</f>
        <v>0.004471813336783165</v>
      </c>
      <c r="L478" s="49">
        <f t="shared" si="30"/>
        <v>0.029094467308952314</v>
      </c>
      <c r="M478" s="65">
        <f t="shared" si="31"/>
        <v>61.690140679324905</v>
      </c>
    </row>
    <row r="479" spans="1:13" ht="12.75">
      <c r="A479" s="63" t="s">
        <v>1428</v>
      </c>
      <c r="B479" s="48">
        <v>2.8</v>
      </c>
      <c r="C479" s="48">
        <v>8</v>
      </c>
      <c r="D479" s="48">
        <v>0.051999363936351836</v>
      </c>
      <c r="E479" s="48">
        <v>717.3483852920726</v>
      </c>
      <c r="F479" s="63" t="s">
        <v>1429</v>
      </c>
      <c r="G479" s="63">
        <v>3</v>
      </c>
      <c r="H479" s="48">
        <v>351</v>
      </c>
      <c r="I479" s="49">
        <v>8.4</v>
      </c>
      <c r="J479" s="49">
        <v>982.8</v>
      </c>
      <c r="K479" s="64">
        <f t="shared" si="32"/>
        <v>0.00044443900800300714</v>
      </c>
      <c r="L479" s="49">
        <f t="shared" si="30"/>
        <v>0.0028916046389513435</v>
      </c>
      <c r="M479" s="65">
        <f t="shared" si="31"/>
        <v>6.131182780274124</v>
      </c>
    </row>
    <row r="480" spans="1:13" ht="12.75">
      <c r="A480" s="63" t="s">
        <v>1430</v>
      </c>
      <c r="B480" s="48">
        <v>2.8</v>
      </c>
      <c r="C480" s="48">
        <v>31</v>
      </c>
      <c r="D480" s="48">
        <v>0.20149753525336336</v>
      </c>
      <c r="E480" s="48">
        <v>2779.7249930067815</v>
      </c>
      <c r="F480" s="63" t="s">
        <v>1431</v>
      </c>
      <c r="G480" s="63">
        <v>9</v>
      </c>
      <c r="H480" s="48">
        <v>506</v>
      </c>
      <c r="I480" s="49">
        <v>25.2</v>
      </c>
      <c r="J480" s="49">
        <v>1416.8</v>
      </c>
      <c r="K480" s="64">
        <f t="shared" si="32"/>
        <v>0.0035839482554946055</v>
      </c>
      <c r="L480" s="49">
        <f t="shared" si="30"/>
        <v>0.023317848376800572</v>
      </c>
      <c r="M480" s="65">
        <f t="shared" si="31"/>
        <v>49.44174888747239</v>
      </c>
    </row>
    <row r="481" spans="1:13" ht="12.75">
      <c r="A481" s="63" t="s">
        <v>1432</v>
      </c>
      <c r="B481" s="48">
        <v>2.8</v>
      </c>
      <c r="C481" s="48">
        <v>156</v>
      </c>
      <c r="D481" s="48">
        <v>1.0139875967588605</v>
      </c>
      <c r="E481" s="48">
        <v>13988.293513195413</v>
      </c>
      <c r="F481" s="63" t="s">
        <v>1433</v>
      </c>
      <c r="G481" s="63">
        <v>12</v>
      </c>
      <c r="H481" s="48">
        <v>3286</v>
      </c>
      <c r="I481" s="49">
        <v>33.6</v>
      </c>
      <c r="J481" s="49">
        <v>9200.8</v>
      </c>
      <c r="K481" s="64">
        <f t="shared" si="32"/>
        <v>0.003702937054505882</v>
      </c>
      <c r="L481" s="49">
        <f t="shared" si="30"/>
        <v>0.02409201211357574</v>
      </c>
      <c r="M481" s="65">
        <f t="shared" si="31"/>
        <v>51.08323863613663</v>
      </c>
    </row>
    <row r="482" spans="1:13" ht="12.75">
      <c r="A482" s="63" t="s">
        <v>1434</v>
      </c>
      <c r="B482" s="48">
        <v>2.25</v>
      </c>
      <c r="C482" s="48">
        <v>227</v>
      </c>
      <c r="D482" s="48">
        <v>1.1856551397540938</v>
      </c>
      <c r="E482" s="48">
        <v>16356.503919103841</v>
      </c>
      <c r="F482" s="63" t="s">
        <v>1435</v>
      </c>
      <c r="G482" s="63">
        <v>66</v>
      </c>
      <c r="H482" s="48">
        <v>2238</v>
      </c>
      <c r="I482" s="49">
        <v>148.5</v>
      </c>
      <c r="J482" s="49">
        <v>5035.5</v>
      </c>
      <c r="K482" s="64">
        <f t="shared" si="32"/>
        <v>0.034965701172372736</v>
      </c>
      <c r="L482" s="49">
        <f t="shared" si="30"/>
        <v>0.22749349605589825</v>
      </c>
      <c r="M482" s="65">
        <f t="shared" si="31"/>
        <v>482.3633863542688</v>
      </c>
    </row>
    <row r="483" spans="1:13" ht="12.75">
      <c r="A483" s="63" t="s">
        <v>1436</v>
      </c>
      <c r="B483" s="48">
        <v>2.8</v>
      </c>
      <c r="C483" s="48">
        <v>83</v>
      </c>
      <c r="D483" s="48">
        <v>0.5394934008396503</v>
      </c>
      <c r="E483" s="48">
        <v>7442.489497405252</v>
      </c>
      <c r="F483" s="63" t="s">
        <v>1437</v>
      </c>
      <c r="G483" s="63">
        <v>3</v>
      </c>
      <c r="H483" s="48">
        <v>644</v>
      </c>
      <c r="I483" s="49">
        <v>8.4</v>
      </c>
      <c r="J483" s="49">
        <v>1803.2</v>
      </c>
      <c r="K483" s="64">
        <f t="shared" si="32"/>
        <v>0.0025131680163337743</v>
      </c>
      <c r="L483" s="49">
        <f t="shared" si="30"/>
        <v>0.016351148669753394</v>
      </c>
      <c r="M483" s="65">
        <f t="shared" si="31"/>
        <v>34.6699821307698</v>
      </c>
    </row>
    <row r="484" spans="1:13" ht="12.75">
      <c r="A484" s="66" t="s">
        <v>1438</v>
      </c>
      <c r="F484" s="63"/>
      <c r="G484" s="70">
        <f>SUM(G318:G483)</f>
        <v>34757</v>
      </c>
      <c r="I484" s="70">
        <f>SUM(I318:I483)</f>
        <v>79531.14999999997</v>
      </c>
      <c r="J484" s="49"/>
      <c r="K484" s="70">
        <f>SUM(K318:K483)</f>
        <v>4.111935044642641</v>
      </c>
      <c r="L484" s="71">
        <f t="shared" si="30"/>
        <v>26.753030755740525</v>
      </c>
      <c r="M484" s="72">
        <f t="shared" si="31"/>
        <v>56725.500879409956</v>
      </c>
    </row>
    <row r="485" spans="1:13" ht="12.75">
      <c r="A485" s="63" t="s">
        <v>1439</v>
      </c>
      <c r="B485" s="48">
        <v>1.65</v>
      </c>
      <c r="C485" s="48">
        <v>18</v>
      </c>
      <c r="D485" s="48">
        <v>0.06894558521918079</v>
      </c>
      <c r="E485" s="48">
        <v>951.1271001417213</v>
      </c>
      <c r="F485" s="73">
        <v>143150</v>
      </c>
      <c r="G485" s="63">
        <v>1</v>
      </c>
      <c r="H485" s="48">
        <v>1</v>
      </c>
      <c r="I485" s="49">
        <v>1.65</v>
      </c>
      <c r="J485" s="49">
        <v>1.65</v>
      </c>
      <c r="K485" s="64">
        <f aca="true" t="shared" si="33" ref="K485:K516">D485*I485/J485</f>
        <v>0.06894558521918079</v>
      </c>
      <c r="L485" s="49">
        <f t="shared" si="30"/>
        <v>0.4485730785666082</v>
      </c>
      <c r="M485" s="65">
        <f t="shared" si="31"/>
        <v>951.1271001417213</v>
      </c>
    </row>
    <row r="486" spans="1:13" ht="12.75">
      <c r="A486" s="63" t="s">
        <v>1440</v>
      </c>
      <c r="B486" s="48">
        <v>2.25</v>
      </c>
      <c r="C486" s="48">
        <v>161</v>
      </c>
      <c r="D486" s="48">
        <v>0.8409272136581899</v>
      </c>
      <c r="E486" s="48">
        <v>11600.868418395237</v>
      </c>
      <c r="F486" s="63" t="s">
        <v>1441</v>
      </c>
      <c r="G486" s="63">
        <v>6</v>
      </c>
      <c r="H486" s="48">
        <v>9677</v>
      </c>
      <c r="I486" s="49">
        <v>13.5</v>
      </c>
      <c r="J486" s="49">
        <v>21773.25</v>
      </c>
      <c r="K486" s="64">
        <f t="shared" si="33"/>
        <v>0.0005213974663582866</v>
      </c>
      <c r="L486" s="49">
        <f t="shared" si="30"/>
        <v>0.0033923109927580823</v>
      </c>
      <c r="M486" s="65">
        <f t="shared" si="31"/>
        <v>7.192850109576462</v>
      </c>
    </row>
    <row r="487" spans="1:13" ht="12.75">
      <c r="A487" s="63" t="s">
        <v>1442</v>
      </c>
      <c r="B487" s="48">
        <v>1.65</v>
      </c>
      <c r="C487" s="48">
        <v>164</v>
      </c>
      <c r="D487" s="48">
        <v>0.6281708875525359</v>
      </c>
      <c r="E487" s="48">
        <v>8665.824690180125</v>
      </c>
      <c r="F487" s="63" t="s">
        <v>1443</v>
      </c>
      <c r="G487" s="63">
        <v>2</v>
      </c>
      <c r="H487" s="48">
        <v>8263</v>
      </c>
      <c r="I487" s="49">
        <v>3.3</v>
      </c>
      <c r="J487" s="49">
        <v>13633.95</v>
      </c>
      <c r="K487" s="64">
        <f t="shared" si="33"/>
        <v>0.00015204426662290593</v>
      </c>
      <c r="L487" s="49">
        <f t="shared" si="30"/>
        <v>0.0009892288902997798</v>
      </c>
      <c r="M487" s="65">
        <f t="shared" si="31"/>
        <v>2.0975008326709728</v>
      </c>
    </row>
    <row r="488" spans="1:13" ht="12.75">
      <c r="A488" s="63" t="s">
        <v>1444</v>
      </c>
      <c r="B488" s="48">
        <v>2.25</v>
      </c>
      <c r="C488" s="48">
        <v>143</v>
      </c>
      <c r="D488" s="48">
        <v>0.7469105065411251</v>
      </c>
      <c r="E488" s="48">
        <v>10303.87691820198</v>
      </c>
      <c r="F488" s="63" t="s">
        <v>1445</v>
      </c>
      <c r="G488" s="63">
        <v>7047</v>
      </c>
      <c r="H488" s="48">
        <v>7892</v>
      </c>
      <c r="I488" s="49">
        <v>15855.75</v>
      </c>
      <c r="J488" s="49">
        <v>17757</v>
      </c>
      <c r="K488" s="64">
        <f t="shared" si="33"/>
        <v>0.6669384616821222</v>
      </c>
      <c r="L488" s="49">
        <f t="shared" si="30"/>
        <v>4.339228364225961</v>
      </c>
      <c r="M488" s="65">
        <f t="shared" si="31"/>
        <v>9200.636168597232</v>
      </c>
    </row>
    <row r="489" spans="1:13" ht="12.75">
      <c r="A489" s="63" t="s">
        <v>1446</v>
      </c>
      <c r="B489" s="48">
        <v>1.65</v>
      </c>
      <c r="C489" s="48">
        <v>47</v>
      </c>
      <c r="D489" s="48">
        <v>0.18002458362786095</v>
      </c>
      <c r="E489" s="48">
        <v>2483.4985392589388</v>
      </c>
      <c r="F489" s="63" t="s">
        <v>1447</v>
      </c>
      <c r="G489" s="63">
        <v>32</v>
      </c>
      <c r="H489" s="48">
        <v>4148</v>
      </c>
      <c r="I489" s="49">
        <v>52.8</v>
      </c>
      <c r="J489" s="49">
        <v>6844.2</v>
      </c>
      <c r="K489" s="64">
        <f t="shared" si="33"/>
        <v>0.0013888106740818588</v>
      </c>
      <c r="L489" s="49">
        <f t="shared" si="30"/>
        <v>0.00903586614920415</v>
      </c>
      <c r="M489" s="65">
        <f t="shared" si="31"/>
        <v>19.15910155648169</v>
      </c>
    </row>
    <row r="490" spans="1:13" ht="12.75">
      <c r="A490" s="63" t="s">
        <v>1448</v>
      </c>
      <c r="B490" s="48">
        <v>1.65</v>
      </c>
      <c r="C490" s="48">
        <v>124</v>
      </c>
      <c r="D490" s="48">
        <v>0.4749584759543565</v>
      </c>
      <c r="E490" s="48">
        <v>6552.2089120874125</v>
      </c>
      <c r="F490" s="63" t="s">
        <v>1449</v>
      </c>
      <c r="G490" s="63">
        <v>72</v>
      </c>
      <c r="H490" s="48">
        <v>6393</v>
      </c>
      <c r="I490" s="49">
        <v>118.8</v>
      </c>
      <c r="J490" s="49">
        <v>10548.45</v>
      </c>
      <c r="K490" s="64">
        <f t="shared" si="33"/>
        <v>0.005349133469218467</v>
      </c>
      <c r="L490" s="49">
        <f t="shared" si="30"/>
        <v>0.034802478800099734</v>
      </c>
      <c r="M490" s="65">
        <f t="shared" si="31"/>
        <v>73.79306142191359</v>
      </c>
    </row>
    <row r="491" spans="1:13" ht="12.75">
      <c r="A491" s="63" t="s">
        <v>1450</v>
      </c>
      <c r="B491" s="48">
        <v>1.65</v>
      </c>
      <c r="C491" s="48">
        <v>24</v>
      </c>
      <c r="D491" s="48">
        <v>0.0919274469589077</v>
      </c>
      <c r="E491" s="48">
        <v>1268.1694668556281</v>
      </c>
      <c r="F491" s="63" t="s">
        <v>1451</v>
      </c>
      <c r="G491" s="63">
        <v>12</v>
      </c>
      <c r="H491" s="48">
        <v>1159</v>
      </c>
      <c r="I491" s="49">
        <v>19.8</v>
      </c>
      <c r="J491" s="49">
        <v>1912.35</v>
      </c>
      <c r="K491" s="64">
        <f t="shared" si="33"/>
        <v>0.0009517941013864474</v>
      </c>
      <c r="L491" s="49">
        <f t="shared" si="30"/>
        <v>0.006192553284784928</v>
      </c>
      <c r="M491" s="65">
        <f t="shared" si="31"/>
        <v>13.1303137206795</v>
      </c>
    </row>
    <row r="492" spans="1:13" ht="12.75">
      <c r="A492" s="63" t="s">
        <v>1452</v>
      </c>
      <c r="B492" s="48">
        <v>2.8</v>
      </c>
      <c r="C492" s="48">
        <v>240</v>
      </c>
      <c r="D492" s="48">
        <v>1.559980918090555</v>
      </c>
      <c r="E492" s="48">
        <v>21520.45155876218</v>
      </c>
      <c r="F492" s="63" t="s">
        <v>1453</v>
      </c>
      <c r="G492" s="63">
        <v>127</v>
      </c>
      <c r="H492" s="48">
        <v>15364</v>
      </c>
      <c r="I492" s="49">
        <v>355.6</v>
      </c>
      <c r="J492" s="49">
        <v>43019.2</v>
      </c>
      <c r="K492" s="64">
        <f t="shared" si="33"/>
        <v>0.012894921673880535</v>
      </c>
      <c r="L492" s="49">
        <f t="shared" si="30"/>
        <v>0.08389681072021224</v>
      </c>
      <c r="M492" s="65">
        <f t="shared" si="31"/>
        <v>177.88969981533435</v>
      </c>
    </row>
    <row r="493" spans="1:13" ht="12.75">
      <c r="A493" s="63" t="s">
        <v>1454</v>
      </c>
      <c r="B493" s="48">
        <v>2.25</v>
      </c>
      <c r="C493" s="48">
        <v>361</v>
      </c>
      <c r="D493" s="48">
        <v>1.8855572927366866</v>
      </c>
      <c r="E493" s="48">
        <v>26011.885087209193</v>
      </c>
      <c r="F493" s="63" t="s">
        <v>1455</v>
      </c>
      <c r="G493" s="63">
        <v>146</v>
      </c>
      <c r="H493" s="48">
        <v>21895</v>
      </c>
      <c r="I493" s="49">
        <v>328.5</v>
      </c>
      <c r="J493" s="49">
        <v>49263.75</v>
      </c>
      <c r="K493" s="64">
        <f t="shared" si="33"/>
        <v>0.012573252557184573</v>
      </c>
      <c r="L493" s="49">
        <f t="shared" si="30"/>
        <v>0.08180397032300045</v>
      </c>
      <c r="M493" s="65">
        <f t="shared" si="31"/>
        <v>173.45216819970506</v>
      </c>
    </row>
    <row r="494" spans="1:13" ht="12.75">
      <c r="A494" s="63" t="s">
        <v>1456</v>
      </c>
      <c r="B494" s="48">
        <v>2.8</v>
      </c>
      <c r="C494" s="48">
        <v>151</v>
      </c>
      <c r="D494" s="48">
        <v>0.9814879942986408</v>
      </c>
      <c r="E494" s="48">
        <v>13539.950772387867</v>
      </c>
      <c r="F494" s="63" t="s">
        <v>1457</v>
      </c>
      <c r="G494" s="63">
        <v>29</v>
      </c>
      <c r="H494" s="48">
        <v>8919</v>
      </c>
      <c r="I494" s="49">
        <v>81.2</v>
      </c>
      <c r="J494" s="49">
        <v>24973.2</v>
      </c>
      <c r="K494" s="64">
        <f t="shared" si="33"/>
        <v>0.0031912940727279494</v>
      </c>
      <c r="L494" s="49">
        <f t="shared" si="30"/>
        <v>0.020763165651057406</v>
      </c>
      <c r="M494" s="65">
        <f t="shared" si="31"/>
        <v>44.02495486032606</v>
      </c>
    </row>
    <row r="495" spans="1:13" ht="12.75">
      <c r="A495" s="63" t="s">
        <v>1458</v>
      </c>
      <c r="B495" s="48">
        <v>2.8</v>
      </c>
      <c r="C495" s="48">
        <v>96</v>
      </c>
      <c r="D495" s="48">
        <v>0.623992367236222</v>
      </c>
      <c r="E495" s="48">
        <v>8608.18062350487</v>
      </c>
      <c r="F495" s="63" t="s">
        <v>1459</v>
      </c>
      <c r="G495" s="63">
        <v>11</v>
      </c>
      <c r="H495" s="48">
        <v>3850</v>
      </c>
      <c r="I495" s="49">
        <v>30.8</v>
      </c>
      <c r="J495" s="49">
        <v>10780</v>
      </c>
      <c r="K495" s="64">
        <f t="shared" si="33"/>
        <v>0.0017828353349606343</v>
      </c>
      <c r="L495" s="49">
        <f t="shared" si="30"/>
        <v>0.011599465465964819</v>
      </c>
      <c r="M495" s="65">
        <f t="shared" si="31"/>
        <v>24.594801781442488</v>
      </c>
    </row>
    <row r="496" spans="1:13" ht="12.75">
      <c r="A496" s="63" t="s">
        <v>1460</v>
      </c>
      <c r="B496" s="48">
        <v>1</v>
      </c>
      <c r="C496" s="48">
        <v>351</v>
      </c>
      <c r="D496" s="48">
        <v>0.8148114616812274</v>
      </c>
      <c r="E496" s="48">
        <v>11240.593001674886</v>
      </c>
      <c r="F496" s="63" t="s">
        <v>1461</v>
      </c>
      <c r="G496" s="63">
        <v>2</v>
      </c>
      <c r="H496" s="48">
        <v>15050</v>
      </c>
      <c r="I496" s="49">
        <v>2</v>
      </c>
      <c r="J496" s="49">
        <v>15050</v>
      </c>
      <c r="K496" s="64">
        <f t="shared" si="33"/>
        <v>0.00010828059291444882</v>
      </c>
      <c r="L496" s="49">
        <f t="shared" si="30"/>
        <v>0.0007044941131218249</v>
      </c>
      <c r="M496" s="65">
        <f t="shared" si="31"/>
        <v>1.4937665118504833</v>
      </c>
    </row>
    <row r="497" spans="1:13" ht="12.75">
      <c r="A497" s="63" t="s">
        <v>1462</v>
      </c>
      <c r="B497" s="48">
        <v>1.2</v>
      </c>
      <c r="C497" s="48">
        <v>1483</v>
      </c>
      <c r="D497" s="48">
        <v>4.131163752729095</v>
      </c>
      <c r="E497" s="48">
        <v>56990.76725293627</v>
      </c>
      <c r="F497" s="63" t="s">
        <v>1463</v>
      </c>
      <c r="G497" s="63">
        <v>11</v>
      </c>
      <c r="H497" s="48">
        <v>74537</v>
      </c>
      <c r="I497" s="49">
        <v>13.2</v>
      </c>
      <c r="J497" s="49">
        <v>89444.39999999995</v>
      </c>
      <c r="K497" s="64">
        <f t="shared" si="33"/>
        <v>0.0006096676989953991</v>
      </c>
      <c r="L497" s="49">
        <f t="shared" si="30"/>
        <v>0.003966613899520627</v>
      </c>
      <c r="M497" s="65">
        <f t="shared" si="31"/>
        <v>8.4105670979822</v>
      </c>
    </row>
    <row r="498" spans="1:13" ht="12.75">
      <c r="A498" s="63" t="s">
        <v>1464</v>
      </c>
      <c r="B498" s="48">
        <v>2.25</v>
      </c>
      <c r="C498" s="48">
        <v>67</v>
      </c>
      <c r="D498" s="48">
        <v>0.3499510764912964</v>
      </c>
      <c r="E498" s="48">
        <v>4827.690584052676</v>
      </c>
      <c r="F498" s="63" t="s">
        <v>1465</v>
      </c>
      <c r="G498" s="63">
        <v>5043</v>
      </c>
      <c r="H498" s="48">
        <v>5192</v>
      </c>
      <c r="I498" s="49">
        <v>11346.75</v>
      </c>
      <c r="J498" s="49">
        <v>11682</v>
      </c>
      <c r="K498" s="64">
        <f t="shared" si="33"/>
        <v>0.33990818157658087</v>
      </c>
      <c r="L498" s="49">
        <f t="shared" si="30"/>
        <v>2.2115072191361445</v>
      </c>
      <c r="M498" s="65">
        <f t="shared" si="31"/>
        <v>4689.145534548853</v>
      </c>
    </row>
    <row r="499" spans="1:13" ht="12.75">
      <c r="A499" s="63" t="s">
        <v>1466</v>
      </c>
      <c r="B499" s="48">
        <v>1.65</v>
      </c>
      <c r="C499" s="48">
        <v>79</v>
      </c>
      <c r="D499" s="48">
        <v>0.30259451290640454</v>
      </c>
      <c r="E499" s="48">
        <v>4174.39116173311</v>
      </c>
      <c r="F499" s="63" t="s">
        <v>1467</v>
      </c>
      <c r="G499" s="63">
        <v>33</v>
      </c>
      <c r="H499" s="48">
        <v>5651</v>
      </c>
      <c r="I499" s="49">
        <v>54.45</v>
      </c>
      <c r="J499" s="49">
        <v>9324.15</v>
      </c>
      <c r="K499" s="64">
        <f t="shared" si="33"/>
        <v>0.001767053428757981</v>
      </c>
      <c r="L499" s="49">
        <f t="shared" si="30"/>
        <v>0.01149678538531182</v>
      </c>
      <c r="M499" s="65">
        <f t="shared" si="31"/>
        <v>24.377085177347837</v>
      </c>
    </row>
    <row r="500" spans="1:13" ht="12.75">
      <c r="A500" s="63" t="s">
        <v>1468</v>
      </c>
      <c r="B500" s="48">
        <v>2.8</v>
      </c>
      <c r="C500" s="48">
        <v>91</v>
      </c>
      <c r="D500" s="48">
        <v>0.5914927647760021</v>
      </c>
      <c r="E500" s="48">
        <v>8159.837882697325</v>
      </c>
      <c r="F500" s="63" t="s">
        <v>1469</v>
      </c>
      <c r="G500" s="63">
        <v>30</v>
      </c>
      <c r="H500" s="48">
        <v>6773</v>
      </c>
      <c r="I500" s="49">
        <v>84</v>
      </c>
      <c r="J500" s="49">
        <v>18964.4</v>
      </c>
      <c r="K500" s="64">
        <f t="shared" si="33"/>
        <v>0.002619929564931354</v>
      </c>
      <c r="L500" s="49">
        <f t="shared" si="30"/>
        <v>0.01704575959189887</v>
      </c>
      <c r="M500" s="65">
        <f t="shared" si="31"/>
        <v>36.142792924984455</v>
      </c>
    </row>
    <row r="501" spans="1:13" ht="12.75">
      <c r="A501" s="63" t="s">
        <v>1470</v>
      </c>
      <c r="B501" s="48">
        <v>2.25</v>
      </c>
      <c r="C501" s="48">
        <v>194</v>
      </c>
      <c r="D501" s="48">
        <v>1.0132911767061419</v>
      </c>
      <c r="E501" s="48">
        <v>13978.68616874954</v>
      </c>
      <c r="F501" s="63" t="s">
        <v>1471</v>
      </c>
      <c r="G501" s="63">
        <v>198</v>
      </c>
      <c r="H501" s="48">
        <v>14686</v>
      </c>
      <c r="I501" s="49">
        <v>445.5</v>
      </c>
      <c r="J501" s="49">
        <v>33043.5</v>
      </c>
      <c r="K501" s="64">
        <f t="shared" si="33"/>
        <v>0.013661422646589684</v>
      </c>
      <c r="L501" s="49">
        <f t="shared" si="30"/>
        <v>0.08888381170017909</v>
      </c>
      <c r="M501" s="65">
        <f t="shared" si="31"/>
        <v>188.46383367917807</v>
      </c>
    </row>
    <row r="502" spans="1:13" ht="12.75">
      <c r="A502" s="63" t="s">
        <v>1472</v>
      </c>
      <c r="B502" s="48">
        <v>2.25</v>
      </c>
      <c r="C502" s="48">
        <v>11</v>
      </c>
      <c r="D502" s="48">
        <v>0.05745465434931732</v>
      </c>
      <c r="E502" s="48">
        <v>792.6059167847677</v>
      </c>
      <c r="F502" s="63" t="s">
        <v>1473</v>
      </c>
      <c r="G502" s="63">
        <v>414</v>
      </c>
      <c r="H502" s="48">
        <v>451</v>
      </c>
      <c r="I502" s="49">
        <v>931.5</v>
      </c>
      <c r="J502" s="49">
        <v>1014.75</v>
      </c>
      <c r="K502" s="64">
        <f t="shared" si="33"/>
        <v>0.05274107960225581</v>
      </c>
      <c r="L502" s="49">
        <f t="shared" si="30"/>
        <v>0.34314348582146303</v>
      </c>
      <c r="M502" s="65">
        <f t="shared" si="31"/>
        <v>727.5805976693877</v>
      </c>
    </row>
    <row r="503" spans="1:13" ht="12.75">
      <c r="A503" s="63" t="s">
        <v>1474</v>
      </c>
      <c r="B503" s="48">
        <v>1</v>
      </c>
      <c r="C503" s="48">
        <v>92</v>
      </c>
      <c r="D503" s="48">
        <v>0.21356881616715934</v>
      </c>
      <c r="E503" s="48">
        <v>2946.252296735298</v>
      </c>
      <c r="F503" s="63" t="s">
        <v>1475</v>
      </c>
      <c r="G503" s="63">
        <v>5</v>
      </c>
      <c r="H503" s="48">
        <v>7243</v>
      </c>
      <c r="I503" s="49">
        <v>5</v>
      </c>
      <c r="J503" s="49">
        <v>7243</v>
      </c>
      <c r="K503" s="64">
        <f t="shared" si="33"/>
        <v>0.000147431186088057</v>
      </c>
      <c r="L503" s="49">
        <f t="shared" si="30"/>
        <v>0.0009592153117564332</v>
      </c>
      <c r="M503" s="65">
        <f t="shared" si="31"/>
        <v>2.033861864376155</v>
      </c>
    </row>
    <row r="504" spans="1:13" ht="12.75">
      <c r="A504" s="63" t="s">
        <v>1476</v>
      </c>
      <c r="B504" s="48">
        <v>1</v>
      </c>
      <c r="C504" s="48">
        <v>54</v>
      </c>
      <c r="D504" s="48">
        <v>0.1253556094894196</v>
      </c>
      <c r="E504" s="48">
        <v>1729.322000257675</v>
      </c>
      <c r="F504" s="63" t="s">
        <v>1477</v>
      </c>
      <c r="G504" s="63">
        <v>5</v>
      </c>
      <c r="H504" s="48">
        <v>4124</v>
      </c>
      <c r="I504" s="49">
        <v>5</v>
      </c>
      <c r="J504" s="49">
        <v>4124</v>
      </c>
      <c r="K504" s="64">
        <f t="shared" si="33"/>
        <v>0.00015198303769328272</v>
      </c>
      <c r="L504" s="49">
        <f t="shared" si="30"/>
        <v>0.0009888305232488496</v>
      </c>
      <c r="M504" s="65">
        <f t="shared" si="31"/>
        <v>2.096656159381274</v>
      </c>
    </row>
    <row r="505" spans="1:13" ht="12.75">
      <c r="A505" s="63" t="s">
        <v>1478</v>
      </c>
      <c r="B505" s="48">
        <v>1</v>
      </c>
      <c r="C505" s="48">
        <v>92</v>
      </c>
      <c r="D505" s="48">
        <v>0.21356881616715934</v>
      </c>
      <c r="E505" s="48">
        <v>2946.252296735298</v>
      </c>
      <c r="F505" s="63" t="s">
        <v>1479</v>
      </c>
      <c r="G505" s="63">
        <v>5</v>
      </c>
      <c r="H505" s="48">
        <v>3384</v>
      </c>
      <c r="I505" s="49">
        <v>5</v>
      </c>
      <c r="J505" s="49">
        <v>3384</v>
      </c>
      <c r="K505" s="64">
        <f t="shared" si="33"/>
        <v>0.00031555676147629926</v>
      </c>
      <c r="L505" s="49">
        <f t="shared" si="30"/>
        <v>0.0020530722526748953</v>
      </c>
      <c r="M505" s="65">
        <f t="shared" si="31"/>
        <v>4.353209658296835</v>
      </c>
    </row>
    <row r="506" spans="1:13" ht="12.75">
      <c r="A506" s="63" t="s">
        <v>1480</v>
      </c>
      <c r="B506" s="48">
        <v>2.25</v>
      </c>
      <c r="C506" s="48">
        <v>43</v>
      </c>
      <c r="D506" s="48">
        <v>0.2245954670018768</v>
      </c>
      <c r="E506" s="48">
        <v>3098.368583795001</v>
      </c>
      <c r="F506" s="63" t="s">
        <v>1481</v>
      </c>
      <c r="G506" s="63">
        <v>477</v>
      </c>
      <c r="H506" s="48">
        <v>569</v>
      </c>
      <c r="I506" s="49">
        <v>1073.25</v>
      </c>
      <c r="J506" s="49">
        <v>1280.25</v>
      </c>
      <c r="K506" s="64">
        <f t="shared" si="33"/>
        <v>0.18828126144094065</v>
      </c>
      <c r="L506" s="49">
        <f t="shared" si="30"/>
        <v>1.2249936643872426</v>
      </c>
      <c r="M506" s="65">
        <f t="shared" si="31"/>
        <v>2597.4021343940517</v>
      </c>
    </row>
    <row r="507" spans="1:13" ht="12.75">
      <c r="A507" s="63" t="s">
        <v>1482</v>
      </c>
      <c r="B507" s="48">
        <v>1.65</v>
      </c>
      <c r="C507" s="48">
        <v>89</v>
      </c>
      <c r="D507" s="48">
        <v>0.3408976158059494</v>
      </c>
      <c r="E507" s="48">
        <v>4702.795106256288</v>
      </c>
      <c r="F507" s="63" t="s">
        <v>1483</v>
      </c>
      <c r="G507" s="63">
        <v>2</v>
      </c>
      <c r="H507" s="48">
        <v>111</v>
      </c>
      <c r="I507" s="49">
        <v>3.3</v>
      </c>
      <c r="J507" s="49">
        <v>183.15</v>
      </c>
      <c r="K507" s="64">
        <f t="shared" si="33"/>
        <v>0.00614229938389098</v>
      </c>
      <c r="L507" s="49">
        <f t="shared" si="30"/>
        <v>0.039962966959387516</v>
      </c>
      <c r="M507" s="65">
        <f t="shared" si="31"/>
        <v>84.73504695957276</v>
      </c>
    </row>
    <row r="508" spans="1:13" ht="12.75">
      <c r="A508" s="63" t="s">
        <v>1484</v>
      </c>
      <c r="B508" s="48">
        <v>2.8</v>
      </c>
      <c r="C508" s="48">
        <v>156</v>
      </c>
      <c r="D508" s="48">
        <v>1.0139875967588605</v>
      </c>
      <c r="E508" s="48">
        <v>13988.293513195413</v>
      </c>
      <c r="F508" s="63" t="s">
        <v>1485</v>
      </c>
      <c r="G508" s="63">
        <v>5</v>
      </c>
      <c r="H508" s="48">
        <v>3286</v>
      </c>
      <c r="I508" s="49">
        <v>14</v>
      </c>
      <c r="J508" s="49">
        <v>9200.8</v>
      </c>
      <c r="K508" s="64">
        <f t="shared" si="33"/>
        <v>0.0015428904393774508</v>
      </c>
      <c r="L508" s="49">
        <f t="shared" si="30"/>
        <v>0.010038338380656556</v>
      </c>
      <c r="M508" s="65">
        <f t="shared" si="31"/>
        <v>21.284682765056928</v>
      </c>
    </row>
    <row r="509" spans="1:13" ht="12.75">
      <c r="A509" s="63" t="s">
        <v>1486</v>
      </c>
      <c r="B509" s="48">
        <v>2.25</v>
      </c>
      <c r="C509" s="48">
        <v>227</v>
      </c>
      <c r="D509" s="48">
        <v>1.1856551397540938</v>
      </c>
      <c r="E509" s="48">
        <v>16356.503919103841</v>
      </c>
      <c r="F509" s="63" t="s">
        <v>1487</v>
      </c>
      <c r="G509" s="63">
        <v>1</v>
      </c>
      <c r="H509" s="48">
        <v>2238</v>
      </c>
      <c r="I509" s="49">
        <v>2.25</v>
      </c>
      <c r="J509" s="49">
        <v>5035.5</v>
      </c>
      <c r="K509" s="64">
        <f t="shared" si="33"/>
        <v>0.0005297833510965566</v>
      </c>
      <c r="L509" s="49">
        <f t="shared" si="30"/>
        <v>0.003446871152362095</v>
      </c>
      <c r="M509" s="65">
        <f t="shared" si="31"/>
        <v>7.308536156882861</v>
      </c>
    </row>
    <row r="510" spans="1:13" ht="12.75">
      <c r="A510" s="63" t="s">
        <v>1488</v>
      </c>
      <c r="B510" s="48">
        <v>1</v>
      </c>
      <c r="C510" s="48">
        <v>158</v>
      </c>
      <c r="D510" s="48">
        <v>0.36678122776533884</v>
      </c>
      <c r="E510" s="48">
        <v>5059.868074828012</v>
      </c>
      <c r="F510" s="63" t="s">
        <v>1489</v>
      </c>
      <c r="G510" s="63">
        <v>6</v>
      </c>
      <c r="H510" s="48">
        <v>5932</v>
      </c>
      <c r="I510" s="49">
        <v>6</v>
      </c>
      <c r="J510" s="49">
        <v>5932</v>
      </c>
      <c r="K510" s="64">
        <f t="shared" si="33"/>
        <v>0.0003709857327363508</v>
      </c>
      <c r="L510" s="49">
        <f t="shared" si="30"/>
        <v>0.002413703672378679</v>
      </c>
      <c r="M510" s="65">
        <f t="shared" si="31"/>
        <v>5.1178706083897625</v>
      </c>
    </row>
    <row r="511" spans="1:13" ht="12.75">
      <c r="A511" s="63" t="s">
        <v>1490</v>
      </c>
      <c r="B511" s="48">
        <v>2.25</v>
      </c>
      <c r="C511" s="48">
        <v>161</v>
      </c>
      <c r="D511" s="48">
        <v>0.8409272136581899</v>
      </c>
      <c r="E511" s="48">
        <v>11600.868418395237</v>
      </c>
      <c r="F511" s="63" t="s">
        <v>1491</v>
      </c>
      <c r="G511" s="63">
        <v>356</v>
      </c>
      <c r="H511" s="48">
        <v>9677</v>
      </c>
      <c r="I511" s="49">
        <v>801</v>
      </c>
      <c r="J511" s="49">
        <v>21773.25</v>
      </c>
      <c r="K511" s="64">
        <f t="shared" si="33"/>
        <v>0.03093624967059167</v>
      </c>
      <c r="L511" s="49">
        <f t="shared" si="30"/>
        <v>0.20127711890364625</v>
      </c>
      <c r="M511" s="65">
        <f t="shared" si="31"/>
        <v>426.7757731682034</v>
      </c>
    </row>
    <row r="512" spans="1:13" ht="12.75">
      <c r="A512" s="63" t="s">
        <v>1492</v>
      </c>
      <c r="B512" s="48">
        <v>2.25</v>
      </c>
      <c r="C512" s="48">
        <v>143</v>
      </c>
      <c r="D512" s="48">
        <v>0.7469105065411251</v>
      </c>
      <c r="E512" s="48">
        <v>10303.87691820198</v>
      </c>
      <c r="F512" s="63" t="s">
        <v>1493</v>
      </c>
      <c r="G512" s="63">
        <v>19</v>
      </c>
      <c r="H512" s="48">
        <v>7892</v>
      </c>
      <c r="I512" s="49">
        <v>42.75</v>
      </c>
      <c r="J512" s="49">
        <v>17757</v>
      </c>
      <c r="K512" s="64">
        <f t="shared" si="33"/>
        <v>0.0017981879909124907</v>
      </c>
      <c r="L512" s="49">
        <f t="shared" si="30"/>
        <v>0.011699352762919436</v>
      </c>
      <c r="M512" s="65">
        <f t="shared" si="31"/>
        <v>24.80659673667481</v>
      </c>
    </row>
    <row r="513" spans="1:13" ht="12.75">
      <c r="A513" s="63" t="s">
        <v>1494</v>
      </c>
      <c r="B513" s="48">
        <v>1.65</v>
      </c>
      <c r="C513" s="48">
        <v>47</v>
      </c>
      <c r="D513" s="48">
        <v>0.18002458362786095</v>
      </c>
      <c r="E513" s="48">
        <v>2483.4985392589388</v>
      </c>
      <c r="F513" s="63" t="s">
        <v>1495</v>
      </c>
      <c r="G513" s="63">
        <v>3551</v>
      </c>
      <c r="H513" s="48">
        <v>4148</v>
      </c>
      <c r="I513" s="49">
        <v>5859.15</v>
      </c>
      <c r="J513" s="49">
        <v>6844.2</v>
      </c>
      <c r="K513" s="64">
        <f t="shared" si="33"/>
        <v>0.15411458448952128</v>
      </c>
      <c r="L513" s="49">
        <f t="shared" si="30"/>
        <v>1.0026987717444984</v>
      </c>
      <c r="M513" s="65">
        <f t="shared" si="31"/>
        <v>2126.0615508458277</v>
      </c>
    </row>
    <row r="514" spans="1:13" ht="12.75">
      <c r="A514" s="63" t="s">
        <v>1496</v>
      </c>
      <c r="B514" s="48">
        <v>1.65</v>
      </c>
      <c r="C514" s="48">
        <v>124</v>
      </c>
      <c r="D514" s="48">
        <v>0.4749584759543565</v>
      </c>
      <c r="E514" s="48">
        <v>6552.2089120874125</v>
      </c>
      <c r="F514" s="63" t="s">
        <v>1497</v>
      </c>
      <c r="G514" s="63">
        <v>5313</v>
      </c>
      <c r="H514" s="48">
        <v>6393</v>
      </c>
      <c r="I514" s="49">
        <v>8766.45</v>
      </c>
      <c r="J514" s="49">
        <v>10548.45</v>
      </c>
      <c r="K514" s="64">
        <f t="shared" si="33"/>
        <v>0.3947214739160795</v>
      </c>
      <c r="L514" s="49">
        <f t="shared" si="30"/>
        <v>2.5681329147906937</v>
      </c>
      <c r="M514" s="65">
        <f t="shared" si="31"/>
        <v>5445.312990758709</v>
      </c>
    </row>
    <row r="515" spans="1:13" ht="12.75">
      <c r="A515" s="63" t="s">
        <v>1498</v>
      </c>
      <c r="B515" s="48">
        <v>1.65</v>
      </c>
      <c r="C515" s="48">
        <v>24</v>
      </c>
      <c r="D515" s="48">
        <v>0.0919274469589077</v>
      </c>
      <c r="E515" s="48">
        <v>1268.1694668556281</v>
      </c>
      <c r="F515" s="63" t="s">
        <v>1499</v>
      </c>
      <c r="G515" s="63">
        <v>1109</v>
      </c>
      <c r="H515" s="48">
        <v>1159</v>
      </c>
      <c r="I515" s="49">
        <v>1829.85</v>
      </c>
      <c r="J515" s="49">
        <v>1912.35</v>
      </c>
      <c r="K515" s="64">
        <f t="shared" si="33"/>
        <v>0.08796163820313083</v>
      </c>
      <c r="L515" s="49">
        <f t="shared" si="30"/>
        <v>0.5722951327355403</v>
      </c>
      <c r="M515" s="65">
        <f t="shared" si="31"/>
        <v>1213.4598263527969</v>
      </c>
    </row>
    <row r="516" spans="1:13" ht="12.75">
      <c r="A516" s="63" t="s">
        <v>1500</v>
      </c>
      <c r="B516" s="48">
        <v>2.8</v>
      </c>
      <c r="C516" s="48">
        <v>240</v>
      </c>
      <c r="D516" s="48">
        <v>1.559980918090555</v>
      </c>
      <c r="E516" s="48">
        <v>21520.45155876218</v>
      </c>
      <c r="F516" s="63" t="s">
        <v>1501</v>
      </c>
      <c r="G516" s="63">
        <v>43</v>
      </c>
      <c r="H516" s="48">
        <v>15364</v>
      </c>
      <c r="I516" s="49">
        <v>120.4</v>
      </c>
      <c r="J516" s="49">
        <v>43019.2</v>
      </c>
      <c r="K516" s="64">
        <f t="shared" si="33"/>
        <v>0.004365997102180023</v>
      </c>
      <c r="L516" s="49">
        <f aca="true" t="shared" si="34" ref="L516:L553">K516*100/$K$555</f>
        <v>0.028406006779284454</v>
      </c>
      <c r="M516" s="65">
        <f aca="true" t="shared" si="35" ref="M516:M553">K516*$M$557/100</f>
        <v>60.230370803617134</v>
      </c>
    </row>
    <row r="517" spans="1:13" ht="12.75">
      <c r="A517" s="63" t="s">
        <v>1502</v>
      </c>
      <c r="B517" s="48">
        <v>2.25</v>
      </c>
      <c r="C517" s="48">
        <v>361</v>
      </c>
      <c r="D517" s="48">
        <v>1.8855572927366866</v>
      </c>
      <c r="E517" s="48">
        <v>26011.885087209193</v>
      </c>
      <c r="F517" s="63" t="s">
        <v>1503</v>
      </c>
      <c r="G517" s="63">
        <v>506</v>
      </c>
      <c r="H517" s="48">
        <v>21895</v>
      </c>
      <c r="I517" s="49">
        <v>1138.5</v>
      </c>
      <c r="J517" s="49">
        <v>49263.75</v>
      </c>
      <c r="K517" s="64">
        <f aca="true" t="shared" si="36" ref="K517:K533">D517*I517/J517</f>
        <v>0.04357579310914654</v>
      </c>
      <c r="L517" s="49">
        <f t="shared" si="34"/>
        <v>0.2835123902975222</v>
      </c>
      <c r="M517" s="65">
        <f t="shared" si="35"/>
        <v>601.1424459524026</v>
      </c>
    </row>
    <row r="518" spans="1:13" ht="12.75">
      <c r="A518" s="63" t="s">
        <v>1504</v>
      </c>
      <c r="B518" s="48">
        <v>2.8</v>
      </c>
      <c r="C518" s="48">
        <v>151</v>
      </c>
      <c r="D518" s="48">
        <v>0.9814879942986408</v>
      </c>
      <c r="E518" s="48">
        <v>13539.950772387867</v>
      </c>
      <c r="F518" s="63" t="s">
        <v>1505</v>
      </c>
      <c r="G518" s="63">
        <v>5</v>
      </c>
      <c r="H518" s="48">
        <v>8919</v>
      </c>
      <c r="I518" s="49">
        <v>14</v>
      </c>
      <c r="J518" s="49">
        <v>24973.2</v>
      </c>
      <c r="K518" s="64">
        <f t="shared" si="36"/>
        <v>0.0005502231159875775</v>
      </c>
      <c r="L518" s="49">
        <f t="shared" si="34"/>
        <v>0.0035798561467340353</v>
      </c>
      <c r="M518" s="65">
        <f t="shared" si="35"/>
        <v>7.590509458676908</v>
      </c>
    </row>
    <row r="519" spans="1:13" ht="12.75">
      <c r="A519" s="63" t="s">
        <v>1506</v>
      </c>
      <c r="B519" s="48">
        <v>2.8</v>
      </c>
      <c r="C519" s="48">
        <v>96</v>
      </c>
      <c r="D519" s="48">
        <v>0.623992367236222</v>
      </c>
      <c r="E519" s="48">
        <v>8608.18062350487</v>
      </c>
      <c r="F519" s="63" t="s">
        <v>1507</v>
      </c>
      <c r="G519" s="63">
        <v>26</v>
      </c>
      <c r="H519" s="48">
        <v>3850</v>
      </c>
      <c r="I519" s="49">
        <v>72.8</v>
      </c>
      <c r="J519" s="49">
        <v>10780</v>
      </c>
      <c r="K519" s="64">
        <f t="shared" si="36"/>
        <v>0.004213974428088772</v>
      </c>
      <c r="L519" s="49">
        <f t="shared" si="34"/>
        <v>0.027416918374098657</v>
      </c>
      <c r="M519" s="65">
        <f t="shared" si="35"/>
        <v>58.13316784704587</v>
      </c>
    </row>
    <row r="520" spans="1:13" ht="12.75">
      <c r="A520" s="63" t="s">
        <v>1508</v>
      </c>
      <c r="B520" s="48">
        <v>1.65</v>
      </c>
      <c r="C520" s="48">
        <v>953</v>
      </c>
      <c r="D520" s="48">
        <v>3.6502857063266263</v>
      </c>
      <c r="E520" s="48">
        <v>50356.8959130589</v>
      </c>
      <c r="F520" s="63" t="s">
        <v>1509</v>
      </c>
      <c r="G520" s="63">
        <v>30</v>
      </c>
      <c r="H520" s="48">
        <v>54816</v>
      </c>
      <c r="I520" s="49">
        <v>49.5</v>
      </c>
      <c r="J520" s="49">
        <v>90446.4</v>
      </c>
      <c r="K520" s="64">
        <f t="shared" si="36"/>
        <v>0.0019977483068775318</v>
      </c>
      <c r="L520" s="49">
        <f t="shared" si="34"/>
        <v>0.012997730099301223</v>
      </c>
      <c r="M520" s="65">
        <f t="shared" si="35"/>
        <v>27.559597150316822</v>
      </c>
    </row>
    <row r="521" spans="1:13" ht="12.75">
      <c r="A521" s="63" t="s">
        <v>1510</v>
      </c>
      <c r="B521" s="48">
        <v>1.2</v>
      </c>
      <c r="C521" s="48">
        <v>1483</v>
      </c>
      <c r="D521" s="48">
        <v>4.131163752729095</v>
      </c>
      <c r="E521" s="48">
        <v>56990.76725293627</v>
      </c>
      <c r="F521" s="63" t="s">
        <v>1511</v>
      </c>
      <c r="G521" s="63">
        <v>9</v>
      </c>
      <c r="H521" s="48">
        <v>74537</v>
      </c>
      <c r="I521" s="49">
        <v>10.8</v>
      </c>
      <c r="J521" s="49">
        <v>89444.39999999995</v>
      </c>
      <c r="K521" s="64">
        <f t="shared" si="36"/>
        <v>0.0004988190264507812</v>
      </c>
      <c r="L521" s="49">
        <f t="shared" si="34"/>
        <v>0.0032454113723350596</v>
      </c>
      <c r="M521" s="65">
        <f t="shared" si="35"/>
        <v>6.881373080167256</v>
      </c>
    </row>
    <row r="522" spans="1:13" ht="12.75">
      <c r="A522" s="63" t="s">
        <v>1512</v>
      </c>
      <c r="B522" s="48">
        <v>2.25</v>
      </c>
      <c r="C522" s="48">
        <v>67</v>
      </c>
      <c r="D522" s="48">
        <v>0.3499510764912964</v>
      </c>
      <c r="E522" s="48">
        <v>4827.690584052676</v>
      </c>
      <c r="F522" s="63" t="s">
        <v>1513</v>
      </c>
      <c r="G522" s="63">
        <v>461</v>
      </c>
      <c r="H522" s="48">
        <v>5302</v>
      </c>
      <c r="I522" s="49">
        <v>1037.25</v>
      </c>
      <c r="J522" s="49">
        <v>11929.5</v>
      </c>
      <c r="K522" s="64">
        <f t="shared" si="36"/>
        <v>0.030427658668896202</v>
      </c>
      <c r="L522" s="49">
        <f t="shared" si="34"/>
        <v>0.1979681292034857</v>
      </c>
      <c r="M522" s="65">
        <f t="shared" si="35"/>
        <v>419.75959246478385</v>
      </c>
    </row>
    <row r="523" spans="1:13" ht="12.75">
      <c r="A523" s="63" t="s">
        <v>1514</v>
      </c>
      <c r="B523" s="48">
        <v>1.65</v>
      </c>
      <c r="C523" s="48">
        <v>18</v>
      </c>
      <c r="D523" s="48">
        <v>0.06894558521918079</v>
      </c>
      <c r="E523" s="48">
        <v>951.1271001417213</v>
      </c>
      <c r="F523" s="63" t="s">
        <v>1515</v>
      </c>
      <c r="G523" s="63">
        <v>6</v>
      </c>
      <c r="H523" s="48">
        <v>1738</v>
      </c>
      <c r="I523" s="49">
        <v>9.9</v>
      </c>
      <c r="J523" s="49">
        <v>2867.7</v>
      </c>
      <c r="K523" s="64">
        <f t="shared" si="36"/>
        <v>0.00023801698004320183</v>
      </c>
      <c r="L523" s="49">
        <f t="shared" si="34"/>
        <v>0.0015485837004600978</v>
      </c>
      <c r="M523" s="65">
        <f t="shared" si="35"/>
        <v>3.283522785299384</v>
      </c>
    </row>
    <row r="524" spans="1:13" ht="12.75">
      <c r="A524" s="63" t="s">
        <v>1516</v>
      </c>
      <c r="B524" s="48">
        <v>2.25</v>
      </c>
      <c r="C524" s="48">
        <v>67</v>
      </c>
      <c r="D524" s="48">
        <v>0.3499510764912964</v>
      </c>
      <c r="E524" s="48">
        <v>4827.690584052676</v>
      </c>
      <c r="F524" s="63" t="s">
        <v>1517</v>
      </c>
      <c r="G524" s="63">
        <v>7</v>
      </c>
      <c r="H524" s="48">
        <v>5192</v>
      </c>
      <c r="I524" s="49">
        <v>15.75</v>
      </c>
      <c r="J524" s="49">
        <v>11682</v>
      </c>
      <c r="K524" s="64">
        <f t="shared" si="36"/>
        <v>0.0004718138550537509</v>
      </c>
      <c r="L524" s="49">
        <f t="shared" si="34"/>
        <v>0.0030697105956678577</v>
      </c>
      <c r="M524" s="65">
        <f t="shared" si="35"/>
        <v>6.508827829038662</v>
      </c>
    </row>
    <row r="525" spans="1:13" ht="12.75">
      <c r="A525" s="63" t="s">
        <v>1518</v>
      </c>
      <c r="B525" s="48">
        <v>1.65</v>
      </c>
      <c r="C525" s="48">
        <v>79</v>
      </c>
      <c r="D525" s="48">
        <v>0.30259451290640454</v>
      </c>
      <c r="E525" s="48">
        <v>4174.39116173311</v>
      </c>
      <c r="F525" s="63" t="s">
        <v>1519</v>
      </c>
      <c r="G525" s="63">
        <v>4118</v>
      </c>
      <c r="H525" s="48">
        <v>5651</v>
      </c>
      <c r="I525" s="49">
        <v>6794.7</v>
      </c>
      <c r="J525" s="49">
        <v>9324.15</v>
      </c>
      <c r="K525" s="64">
        <f t="shared" si="36"/>
        <v>0.22050684907955653</v>
      </c>
      <c r="L525" s="49">
        <f t="shared" si="34"/>
        <v>1.4346594611125476</v>
      </c>
      <c r="M525" s="65">
        <f t="shared" si="35"/>
        <v>3041.9647503126785</v>
      </c>
    </row>
    <row r="526" spans="1:13" ht="12.75">
      <c r="A526" s="63" t="s">
        <v>1520</v>
      </c>
      <c r="B526" s="48">
        <v>2.25</v>
      </c>
      <c r="C526" s="48">
        <v>194</v>
      </c>
      <c r="D526" s="48">
        <v>1.0132911767061419</v>
      </c>
      <c r="E526" s="48">
        <v>13978.68616874954</v>
      </c>
      <c r="F526" s="63" t="s">
        <v>1521</v>
      </c>
      <c r="G526" s="63">
        <v>644</v>
      </c>
      <c r="H526" s="48">
        <v>14686</v>
      </c>
      <c r="I526" s="49">
        <v>1449</v>
      </c>
      <c r="J526" s="49">
        <v>33043.5</v>
      </c>
      <c r="K526" s="64">
        <f t="shared" si="36"/>
        <v>0.04443412214345331</v>
      </c>
      <c r="L526" s="49">
        <f t="shared" si="34"/>
        <v>0.28909684209553194</v>
      </c>
      <c r="M526" s="65">
        <f t="shared" si="35"/>
        <v>612.9833782292458</v>
      </c>
    </row>
    <row r="527" spans="1:13" ht="12.75">
      <c r="A527" s="63" t="s">
        <v>1522</v>
      </c>
      <c r="B527" s="48">
        <v>1</v>
      </c>
      <c r="C527" s="48">
        <v>1010</v>
      </c>
      <c r="D527" s="48">
        <v>2.3446141774872924</v>
      </c>
      <c r="E527" s="48">
        <v>32344.72630111577</v>
      </c>
      <c r="F527" s="63" t="s">
        <v>1523</v>
      </c>
      <c r="G527" s="63">
        <v>9</v>
      </c>
      <c r="H527" s="48">
        <v>54720</v>
      </c>
      <c r="I527" s="49">
        <v>9</v>
      </c>
      <c r="J527" s="49">
        <v>54720</v>
      </c>
      <c r="K527" s="64">
        <f t="shared" si="36"/>
        <v>0.00038562733182356785</v>
      </c>
      <c r="L527" s="49">
        <f t="shared" si="34"/>
        <v>0.0025089646982559936</v>
      </c>
      <c r="M527" s="65">
        <f t="shared" si="35"/>
        <v>5.31985629952562</v>
      </c>
    </row>
    <row r="528" spans="1:13" ht="12.75">
      <c r="A528" s="63" t="s">
        <v>1524</v>
      </c>
      <c r="B528" s="48">
        <v>2.25</v>
      </c>
      <c r="C528" s="48">
        <v>39</v>
      </c>
      <c r="D528" s="48">
        <v>0.20370286542030686</v>
      </c>
      <c r="E528" s="48">
        <v>2810.1482504187215</v>
      </c>
      <c r="F528" s="63" t="s">
        <v>1525</v>
      </c>
      <c r="G528" s="63">
        <v>10</v>
      </c>
      <c r="H528" s="48">
        <v>1731</v>
      </c>
      <c r="I528" s="49">
        <v>22.5</v>
      </c>
      <c r="J528" s="49">
        <v>3894.75</v>
      </c>
      <c r="K528" s="64">
        <f t="shared" si="36"/>
        <v>0.001176792983363991</v>
      </c>
      <c r="L528" s="49">
        <f t="shared" si="34"/>
        <v>0.0076564387655137685</v>
      </c>
      <c r="M528" s="65">
        <f t="shared" si="35"/>
        <v>16.234247547190765</v>
      </c>
    </row>
    <row r="529" spans="1:13" ht="12.75">
      <c r="A529" s="63" t="s">
        <v>1526</v>
      </c>
      <c r="B529" s="48">
        <v>1.65</v>
      </c>
      <c r="C529" s="48">
        <v>47</v>
      </c>
      <c r="D529" s="48">
        <v>0.18002458362786095</v>
      </c>
      <c r="E529" s="48">
        <v>2483.4985392589388</v>
      </c>
      <c r="F529" s="63" t="s">
        <v>1527</v>
      </c>
      <c r="G529" s="63">
        <v>7</v>
      </c>
      <c r="H529" s="48">
        <v>2983</v>
      </c>
      <c r="I529" s="49">
        <v>11.55</v>
      </c>
      <c r="J529" s="49">
        <v>4921.95</v>
      </c>
      <c r="K529" s="64">
        <f t="shared" si="36"/>
        <v>0.0004224512522276322</v>
      </c>
      <c r="L529" s="49">
        <f t="shared" si="34"/>
        <v>0.002748548121734535</v>
      </c>
      <c r="M529" s="65">
        <f t="shared" si="35"/>
        <v>5.827854433393421</v>
      </c>
    </row>
    <row r="530" spans="1:13" ht="12.75">
      <c r="A530" s="63" t="s">
        <v>1528</v>
      </c>
      <c r="B530" s="48">
        <v>1.65</v>
      </c>
      <c r="C530" s="48">
        <v>89</v>
      </c>
      <c r="D530" s="48">
        <v>0.3408976158059494</v>
      </c>
      <c r="E530" s="48">
        <v>4702.795106256288</v>
      </c>
      <c r="F530" s="63" t="s">
        <v>1529</v>
      </c>
      <c r="G530" s="63">
        <v>46</v>
      </c>
      <c r="H530" s="48">
        <v>111</v>
      </c>
      <c r="I530" s="49">
        <v>75.9</v>
      </c>
      <c r="J530" s="49">
        <v>183.15</v>
      </c>
      <c r="K530" s="64">
        <f t="shared" si="36"/>
        <v>0.14127288582949254</v>
      </c>
      <c r="L530" s="49">
        <f t="shared" si="34"/>
        <v>0.9191482400659129</v>
      </c>
      <c r="M530" s="65">
        <f t="shared" si="35"/>
        <v>1948.9060800701734</v>
      </c>
    </row>
    <row r="531" spans="1:13" ht="12.75">
      <c r="A531" s="63" t="s">
        <v>1530</v>
      </c>
      <c r="B531" s="48">
        <v>2.8</v>
      </c>
      <c r="C531" s="48">
        <v>156</v>
      </c>
      <c r="D531" s="48">
        <v>1.0139875967588605</v>
      </c>
      <c r="E531" s="48">
        <v>13988.293513195413</v>
      </c>
      <c r="F531" s="63" t="s">
        <v>1531</v>
      </c>
      <c r="G531" s="63">
        <v>6</v>
      </c>
      <c r="H531" s="48">
        <v>3286</v>
      </c>
      <c r="I531" s="49">
        <v>16.8</v>
      </c>
      <c r="J531" s="49">
        <v>9200.8</v>
      </c>
      <c r="K531" s="64">
        <f t="shared" si="36"/>
        <v>0.001851468527252941</v>
      </c>
      <c r="L531" s="49">
        <f t="shared" si="34"/>
        <v>0.01204600605678787</v>
      </c>
      <c r="M531" s="65">
        <f t="shared" si="35"/>
        <v>25.541619318068314</v>
      </c>
    </row>
    <row r="532" spans="1:13" ht="12.75">
      <c r="A532" s="63" t="s">
        <v>1532</v>
      </c>
      <c r="B532" s="48">
        <v>2.25</v>
      </c>
      <c r="C532" s="48">
        <v>143</v>
      </c>
      <c r="D532" s="48">
        <v>0.7469105065411251</v>
      </c>
      <c r="E532" s="48">
        <v>10303.87691820198</v>
      </c>
      <c r="F532" s="63" t="s">
        <v>1533</v>
      </c>
      <c r="G532" s="63">
        <v>288</v>
      </c>
      <c r="H532" s="48">
        <v>7892</v>
      </c>
      <c r="I532" s="49">
        <v>648</v>
      </c>
      <c r="J532" s="49">
        <v>17757</v>
      </c>
      <c r="K532" s="64">
        <f t="shared" si="36"/>
        <v>0.027256744283305122</v>
      </c>
      <c r="L532" s="49">
        <f t="shared" si="34"/>
        <v>0.17733755766951564</v>
      </c>
      <c r="M532" s="65">
        <f t="shared" si="35"/>
        <v>376.01578211380763</v>
      </c>
    </row>
    <row r="533" spans="1:13" ht="12.75">
      <c r="A533" s="63" t="s">
        <v>1534</v>
      </c>
      <c r="B533" s="48">
        <v>2.8</v>
      </c>
      <c r="C533" s="48">
        <v>96</v>
      </c>
      <c r="D533" s="48">
        <v>0.623992367236222</v>
      </c>
      <c r="E533" s="48">
        <v>8608.18062350487</v>
      </c>
      <c r="F533" s="63" t="s">
        <v>1535</v>
      </c>
      <c r="G533" s="63">
        <v>3</v>
      </c>
      <c r="H533" s="48">
        <v>3850</v>
      </c>
      <c r="I533" s="49">
        <v>8.4</v>
      </c>
      <c r="J533" s="49">
        <v>10780</v>
      </c>
      <c r="K533" s="64">
        <f t="shared" si="36"/>
        <v>0.00048622781862562756</v>
      </c>
      <c r="L533" s="49">
        <f t="shared" si="34"/>
        <v>0.0031634905816267686</v>
      </c>
      <c r="M533" s="65">
        <f t="shared" si="35"/>
        <v>6.707673213120679</v>
      </c>
    </row>
    <row r="534" spans="1:13" ht="12.75">
      <c r="A534" s="66" t="s">
        <v>1536</v>
      </c>
      <c r="F534" s="63"/>
      <c r="G534" s="70">
        <f>SUM(G485:G533)</f>
        <v>30294</v>
      </c>
      <c r="I534" s="70">
        <f>SUM(I485:I533)</f>
        <v>59656.85000000001</v>
      </c>
      <c r="J534" s="49"/>
      <c r="K534" s="70">
        <f>SUM(K485:K533)</f>
        <v>2.577252685074111</v>
      </c>
      <c r="L534" s="71">
        <f t="shared" si="34"/>
        <v>16.768095702030912</v>
      </c>
      <c r="M534" s="72">
        <f t="shared" si="35"/>
        <v>35554.051283983434</v>
      </c>
    </row>
    <row r="535" spans="1:13" ht="12.75">
      <c r="A535" s="63" t="s">
        <v>1537</v>
      </c>
      <c r="B535" s="48">
        <v>2.25</v>
      </c>
      <c r="C535" s="48">
        <v>161</v>
      </c>
      <c r="D535" s="48">
        <v>0.8409272136581899</v>
      </c>
      <c r="E535" s="48">
        <v>11600.868418395237</v>
      </c>
      <c r="F535" s="63" t="s">
        <v>1538</v>
      </c>
      <c r="G535" s="63">
        <v>17</v>
      </c>
      <c r="H535" s="48">
        <v>9677</v>
      </c>
      <c r="I535" s="49">
        <v>38.25</v>
      </c>
      <c r="J535" s="49">
        <v>21773.25</v>
      </c>
      <c r="K535" s="64">
        <f aca="true" t="shared" si="37" ref="K535:K552">D535*I535/J535</f>
        <v>0.0014772928213484789</v>
      </c>
      <c r="L535" s="49">
        <f t="shared" si="34"/>
        <v>0.00961154781281457</v>
      </c>
      <c r="M535" s="65">
        <f t="shared" si="35"/>
        <v>20.37974197713331</v>
      </c>
    </row>
    <row r="536" spans="1:13" ht="12.75">
      <c r="A536" s="63" t="s">
        <v>1539</v>
      </c>
      <c r="B536" s="48">
        <v>2.25</v>
      </c>
      <c r="C536" s="48">
        <v>143</v>
      </c>
      <c r="D536" s="48">
        <v>0.7469105065411251</v>
      </c>
      <c r="E536" s="48">
        <v>10303.87691820198</v>
      </c>
      <c r="F536" s="63" t="s">
        <v>1540</v>
      </c>
      <c r="G536" s="63">
        <v>8</v>
      </c>
      <c r="H536" s="48">
        <v>7892</v>
      </c>
      <c r="I536" s="49">
        <v>18</v>
      </c>
      <c r="J536" s="49">
        <v>17757</v>
      </c>
      <c r="K536" s="64">
        <f t="shared" si="37"/>
        <v>0.0007571317856473645</v>
      </c>
      <c r="L536" s="49">
        <f t="shared" si="34"/>
        <v>0.004926043268597658</v>
      </c>
      <c r="M536" s="65">
        <f t="shared" si="35"/>
        <v>10.444882836494658</v>
      </c>
    </row>
    <row r="537" spans="1:13" ht="12.75">
      <c r="A537" s="63" t="s">
        <v>1541</v>
      </c>
      <c r="B537" s="48">
        <v>1.65</v>
      </c>
      <c r="C537" s="48">
        <v>124</v>
      </c>
      <c r="D537" s="48">
        <v>0.4749584759543565</v>
      </c>
      <c r="E537" s="48">
        <v>6552.2089120874125</v>
      </c>
      <c r="F537" s="63" t="s">
        <v>1542</v>
      </c>
      <c r="G537" s="63">
        <v>22</v>
      </c>
      <c r="H537" s="48">
        <v>6393</v>
      </c>
      <c r="I537" s="49">
        <v>36.3</v>
      </c>
      <c r="J537" s="49">
        <v>10548.45</v>
      </c>
      <c r="K537" s="64">
        <f t="shared" si="37"/>
        <v>0.0016344574489278651</v>
      </c>
      <c r="L537" s="49">
        <f t="shared" si="34"/>
        <v>0.010634090744474922</v>
      </c>
      <c r="M537" s="65">
        <f t="shared" si="35"/>
        <v>22.547879878918046</v>
      </c>
    </row>
    <row r="538" spans="1:13" ht="12.75">
      <c r="A538" s="63" t="s">
        <v>1543</v>
      </c>
      <c r="B538" s="48">
        <v>2.8</v>
      </c>
      <c r="C538" s="48">
        <v>66</v>
      </c>
      <c r="D538" s="48">
        <v>0.42899475247490265</v>
      </c>
      <c r="E538" s="48">
        <v>5918.124178659599</v>
      </c>
      <c r="F538" s="63" t="s">
        <v>1544</v>
      </c>
      <c r="G538" s="63">
        <v>4</v>
      </c>
      <c r="H538" s="48">
        <v>4099</v>
      </c>
      <c r="I538" s="49">
        <v>11.2</v>
      </c>
      <c r="J538" s="49">
        <v>11477.2</v>
      </c>
      <c r="K538" s="64">
        <f t="shared" si="37"/>
        <v>0.0004186335715783387</v>
      </c>
      <c r="L538" s="49">
        <f t="shared" si="34"/>
        <v>0.0027237095659895425</v>
      </c>
      <c r="M538" s="65">
        <f t="shared" si="35"/>
        <v>5.775188269001803</v>
      </c>
    </row>
    <row r="539" spans="1:13" ht="12.75">
      <c r="A539" s="63" t="s">
        <v>1545</v>
      </c>
      <c r="B539" s="48">
        <v>2.8</v>
      </c>
      <c r="C539" s="48">
        <v>240</v>
      </c>
      <c r="D539" s="48">
        <v>1.559980918090555</v>
      </c>
      <c r="E539" s="48">
        <v>21520.45155876218</v>
      </c>
      <c r="F539" s="63" t="s">
        <v>1546</v>
      </c>
      <c r="G539" s="63">
        <v>40</v>
      </c>
      <c r="H539" s="48">
        <v>15364</v>
      </c>
      <c r="I539" s="49">
        <v>112</v>
      </c>
      <c r="J539" s="49">
        <v>43019.2</v>
      </c>
      <c r="K539" s="64">
        <f t="shared" si="37"/>
        <v>0.004061392653190719</v>
      </c>
      <c r="L539" s="49">
        <f t="shared" si="34"/>
        <v>0.026424192352822746</v>
      </c>
      <c r="M539" s="65">
        <f t="shared" si="35"/>
        <v>56.028251910341524</v>
      </c>
    </row>
    <row r="540" spans="1:13" ht="12.75">
      <c r="A540" s="63" t="s">
        <v>1547</v>
      </c>
      <c r="B540" s="48">
        <v>2.25</v>
      </c>
      <c r="C540" s="48">
        <v>361</v>
      </c>
      <c r="D540" s="48">
        <v>1.8855572927366866</v>
      </c>
      <c r="E540" s="48">
        <v>26011.885087209193</v>
      </c>
      <c r="F540" s="63" t="s">
        <v>1548</v>
      </c>
      <c r="G540" s="63">
        <v>92</v>
      </c>
      <c r="H540" s="48">
        <v>21895</v>
      </c>
      <c r="I540" s="49">
        <v>207</v>
      </c>
      <c r="J540" s="49">
        <v>49263.75</v>
      </c>
      <c r="K540" s="64">
        <f t="shared" si="37"/>
        <v>0.00792287147439028</v>
      </c>
      <c r="L540" s="49">
        <f t="shared" si="34"/>
        <v>0.05154770732682221</v>
      </c>
      <c r="M540" s="65">
        <f t="shared" si="35"/>
        <v>109.29862653680046</v>
      </c>
    </row>
    <row r="541" spans="1:13" ht="12.75">
      <c r="A541" s="63" t="s">
        <v>1549</v>
      </c>
      <c r="B541" s="48">
        <v>2.8</v>
      </c>
      <c r="C541" s="48">
        <v>151</v>
      </c>
      <c r="D541" s="48">
        <v>0.9814879942986408</v>
      </c>
      <c r="E541" s="48">
        <v>13539.950772387867</v>
      </c>
      <c r="F541" s="63" t="s">
        <v>1550</v>
      </c>
      <c r="G541" s="63">
        <v>24</v>
      </c>
      <c r="H541" s="48">
        <v>8919</v>
      </c>
      <c r="I541" s="49">
        <v>67.2</v>
      </c>
      <c r="J541" s="49">
        <v>24973.2</v>
      </c>
      <c r="K541" s="64">
        <f t="shared" si="37"/>
        <v>0.002641070956740372</v>
      </c>
      <c r="L541" s="49">
        <f t="shared" si="34"/>
        <v>0.01718330950432337</v>
      </c>
      <c r="M541" s="65">
        <f t="shared" si="35"/>
        <v>36.43444540164916</v>
      </c>
    </row>
    <row r="542" spans="1:13" ht="12.75">
      <c r="A542" s="63" t="s">
        <v>1551</v>
      </c>
      <c r="B542" s="48">
        <v>2.8</v>
      </c>
      <c r="C542" s="48">
        <v>96</v>
      </c>
      <c r="D542" s="48">
        <v>0.623992367236222</v>
      </c>
      <c r="E542" s="48">
        <v>8608.18062350487</v>
      </c>
      <c r="F542" s="63" t="s">
        <v>1552</v>
      </c>
      <c r="G542" s="63">
        <v>24</v>
      </c>
      <c r="H542" s="48">
        <v>3850</v>
      </c>
      <c r="I542" s="49">
        <v>67.2</v>
      </c>
      <c r="J542" s="49">
        <v>10780</v>
      </c>
      <c r="K542" s="64">
        <f t="shared" si="37"/>
        <v>0.0038898225490050205</v>
      </c>
      <c r="L542" s="49">
        <f t="shared" si="34"/>
        <v>0.02530792465301415</v>
      </c>
      <c r="M542" s="65">
        <f t="shared" si="35"/>
        <v>53.66138570496543</v>
      </c>
    </row>
    <row r="543" spans="1:13" ht="12.75">
      <c r="A543" s="63" t="s">
        <v>1553</v>
      </c>
      <c r="B543" s="48">
        <v>1.65</v>
      </c>
      <c r="C543" s="48">
        <v>357</v>
      </c>
      <c r="D543" s="48">
        <v>1.367420773513752</v>
      </c>
      <c r="E543" s="48">
        <v>18864.020819477468</v>
      </c>
      <c r="F543" s="63" t="s">
        <v>1554</v>
      </c>
      <c r="G543" s="63">
        <v>4</v>
      </c>
      <c r="H543" s="48">
        <v>22087</v>
      </c>
      <c r="I543" s="49">
        <v>6.6</v>
      </c>
      <c r="J543" s="49">
        <v>36443.55</v>
      </c>
      <c r="K543" s="64">
        <f t="shared" si="37"/>
        <v>0.0002476426447256308</v>
      </c>
      <c r="L543" s="49">
        <f t="shared" si="34"/>
        <v>0.0016112101039654205</v>
      </c>
      <c r="M543" s="65">
        <f t="shared" si="35"/>
        <v>3.4163120060628365</v>
      </c>
    </row>
    <row r="544" spans="1:13" ht="12.75">
      <c r="A544" s="63" t="s">
        <v>1555</v>
      </c>
      <c r="B544" s="48">
        <v>1</v>
      </c>
      <c r="C544" s="48">
        <v>193</v>
      </c>
      <c r="D544" s="48">
        <v>0.4480302339158886</v>
      </c>
      <c r="E544" s="48">
        <v>6180.724926846875</v>
      </c>
      <c r="F544" s="63" t="s">
        <v>1556</v>
      </c>
      <c r="G544" s="63">
        <v>1</v>
      </c>
      <c r="H544" s="48">
        <v>8219</v>
      </c>
      <c r="I544" s="49">
        <v>1</v>
      </c>
      <c r="J544" s="49">
        <v>8219</v>
      </c>
      <c r="K544" s="64">
        <f t="shared" si="37"/>
        <v>5.451152620950098E-05</v>
      </c>
      <c r="L544" s="49">
        <f t="shared" si="34"/>
        <v>0.00035466234787078876</v>
      </c>
      <c r="M544" s="65">
        <f t="shared" si="35"/>
        <v>0.7520044928637152</v>
      </c>
    </row>
    <row r="545" spans="1:13" ht="12.75">
      <c r="A545" s="63" t="s">
        <v>1557</v>
      </c>
      <c r="B545" s="48">
        <v>2.25</v>
      </c>
      <c r="C545" s="48">
        <v>67</v>
      </c>
      <c r="D545" s="48">
        <v>0.3499510764912964</v>
      </c>
      <c r="E545" s="48">
        <v>4827.690584052676</v>
      </c>
      <c r="F545" s="63" t="s">
        <v>1558</v>
      </c>
      <c r="G545" s="63">
        <v>12</v>
      </c>
      <c r="H545" s="48">
        <v>5302</v>
      </c>
      <c r="I545" s="49">
        <v>27</v>
      </c>
      <c r="J545" s="49">
        <v>11929.5</v>
      </c>
      <c r="K545" s="64">
        <f t="shared" si="37"/>
        <v>0.0007920431757630247</v>
      </c>
      <c r="L545" s="49">
        <f t="shared" si="34"/>
        <v>0.005153183406598325</v>
      </c>
      <c r="M545" s="65">
        <f t="shared" si="35"/>
        <v>10.926496983898925</v>
      </c>
    </row>
    <row r="546" spans="1:13" ht="12.75">
      <c r="A546" s="63" t="s">
        <v>1559</v>
      </c>
      <c r="B546" s="48">
        <v>2.25</v>
      </c>
      <c r="C546" s="48">
        <v>67</v>
      </c>
      <c r="D546" s="48">
        <v>0.3499510764912964</v>
      </c>
      <c r="E546" s="48">
        <v>4827.690584052676</v>
      </c>
      <c r="F546" s="63" t="s">
        <v>1560</v>
      </c>
      <c r="G546" s="63">
        <v>8</v>
      </c>
      <c r="H546" s="48">
        <v>5192</v>
      </c>
      <c r="I546" s="49">
        <v>18</v>
      </c>
      <c r="J546" s="49">
        <v>11682</v>
      </c>
      <c r="K546" s="64">
        <f t="shared" si="37"/>
        <v>0.0005392158343471439</v>
      </c>
      <c r="L546" s="49">
        <f t="shared" si="34"/>
        <v>0.003508240680763266</v>
      </c>
      <c r="M546" s="65">
        <f t="shared" si="35"/>
        <v>7.438660376044185</v>
      </c>
    </row>
    <row r="547" spans="1:13" ht="12.75">
      <c r="A547" s="63" t="s">
        <v>1561</v>
      </c>
      <c r="B547" s="48">
        <v>1.65</v>
      </c>
      <c r="C547" s="48">
        <v>79</v>
      </c>
      <c r="D547" s="48">
        <v>0.30259451290640454</v>
      </c>
      <c r="E547" s="48">
        <v>4174.39116173311</v>
      </c>
      <c r="F547" s="63" t="s">
        <v>1562</v>
      </c>
      <c r="G547" s="63">
        <v>12</v>
      </c>
      <c r="H547" s="48">
        <v>5651</v>
      </c>
      <c r="I547" s="49">
        <v>19.8</v>
      </c>
      <c r="J547" s="49">
        <v>9324.15</v>
      </c>
      <c r="K547" s="64">
        <f t="shared" si="37"/>
        <v>0.0006425648831847203</v>
      </c>
      <c r="L547" s="49">
        <f t="shared" si="34"/>
        <v>0.00418064923102248</v>
      </c>
      <c r="M547" s="65">
        <f t="shared" si="35"/>
        <v>8.864394609944668</v>
      </c>
    </row>
    <row r="548" spans="1:13" ht="12.75">
      <c r="A548" s="63" t="s">
        <v>1563</v>
      </c>
      <c r="B548" s="48">
        <v>2.8</v>
      </c>
      <c r="C548" s="48">
        <v>91</v>
      </c>
      <c r="D548" s="48">
        <v>0.5914927647760021</v>
      </c>
      <c r="E548" s="48">
        <v>8159.837882697325</v>
      </c>
      <c r="F548" s="63" t="s">
        <v>1564</v>
      </c>
      <c r="G548" s="63">
        <v>36</v>
      </c>
      <c r="H548" s="48">
        <v>6773</v>
      </c>
      <c r="I548" s="49">
        <v>100.8</v>
      </c>
      <c r="J548" s="49">
        <v>18964.4</v>
      </c>
      <c r="K548" s="64">
        <f t="shared" si="37"/>
        <v>0.003143915477917625</v>
      </c>
      <c r="L548" s="49">
        <f t="shared" si="34"/>
        <v>0.02045491151027865</v>
      </c>
      <c r="M548" s="65">
        <f t="shared" si="35"/>
        <v>43.37135150998135</v>
      </c>
    </row>
    <row r="549" spans="1:13" ht="12.75">
      <c r="A549" s="63" t="s">
        <v>1565</v>
      </c>
      <c r="B549" s="48">
        <v>2.25</v>
      </c>
      <c r="C549" s="48">
        <v>194</v>
      </c>
      <c r="D549" s="48">
        <v>1.0132911767061419</v>
      </c>
      <c r="E549" s="48">
        <v>13978.68616874954</v>
      </c>
      <c r="F549" s="63" t="s">
        <v>1566</v>
      </c>
      <c r="G549" s="63">
        <v>71</v>
      </c>
      <c r="H549" s="48">
        <v>14686</v>
      </c>
      <c r="I549" s="49">
        <v>159.75</v>
      </c>
      <c r="J549" s="49">
        <v>33043.5</v>
      </c>
      <c r="K549" s="64">
        <f t="shared" si="37"/>
        <v>0.004898792969231654</v>
      </c>
      <c r="L549" s="49">
        <f t="shared" si="34"/>
        <v>0.031872477932892496</v>
      </c>
      <c r="M549" s="65">
        <f t="shared" si="35"/>
        <v>67.58046561223051</v>
      </c>
    </row>
    <row r="550" spans="1:13" ht="12.75">
      <c r="A550" s="63" t="s">
        <v>1567</v>
      </c>
      <c r="B550" s="48">
        <v>2.8</v>
      </c>
      <c r="C550" s="48">
        <v>43</v>
      </c>
      <c r="D550" s="48">
        <v>0.2794965811578911</v>
      </c>
      <c r="E550" s="48">
        <v>3855.74757094489</v>
      </c>
      <c r="F550" s="63" t="s">
        <v>1568</v>
      </c>
      <c r="G550" s="63">
        <v>4</v>
      </c>
      <c r="H550" s="48">
        <v>3290</v>
      </c>
      <c r="I550" s="49">
        <v>11.2</v>
      </c>
      <c r="J550" s="49">
        <v>9212</v>
      </c>
      <c r="K550" s="64">
        <f t="shared" si="37"/>
        <v>0.0003398134725323904</v>
      </c>
      <c r="L550" s="49">
        <f t="shared" si="34"/>
        <v>0.0022108910240979038</v>
      </c>
      <c r="M550" s="65">
        <f t="shared" si="35"/>
        <v>4.687838992030262</v>
      </c>
    </row>
    <row r="551" spans="1:13" ht="12.75">
      <c r="A551" s="63" t="s">
        <v>1569</v>
      </c>
      <c r="B551" s="48">
        <v>2.25</v>
      </c>
      <c r="C551" s="48">
        <v>39</v>
      </c>
      <c r="D551" s="48">
        <v>0.20370286542030686</v>
      </c>
      <c r="E551" s="48">
        <v>2810.1482504187215</v>
      </c>
      <c r="F551" s="63" t="s">
        <v>1570</v>
      </c>
      <c r="G551" s="63">
        <v>1</v>
      </c>
      <c r="H551" s="48">
        <v>1731</v>
      </c>
      <c r="I551" s="49">
        <v>2.25</v>
      </c>
      <c r="J551" s="49">
        <v>3894.75</v>
      </c>
      <c r="K551" s="64">
        <f t="shared" si="37"/>
        <v>0.0001176792983363991</v>
      </c>
      <c r="L551" s="49">
        <f t="shared" si="34"/>
        <v>0.0007656438765513768</v>
      </c>
      <c r="M551" s="65">
        <f t="shared" si="35"/>
        <v>1.6234247547190768</v>
      </c>
    </row>
    <row r="552" spans="1:13" ht="12.75">
      <c r="A552" s="63" t="s">
        <v>1571</v>
      </c>
      <c r="B552" s="48">
        <v>1.65</v>
      </c>
      <c r="C552" s="48">
        <v>89</v>
      </c>
      <c r="D552" s="48">
        <v>0.3408976158059494</v>
      </c>
      <c r="E552" s="48">
        <v>4702.795106256288</v>
      </c>
      <c r="F552" s="63" t="s">
        <v>1572</v>
      </c>
      <c r="G552" s="63">
        <v>12</v>
      </c>
      <c r="H552" s="48">
        <v>111</v>
      </c>
      <c r="I552" s="49">
        <v>19.8</v>
      </c>
      <c r="J552" s="49">
        <v>183.15</v>
      </c>
      <c r="K552" s="64">
        <f t="shared" si="37"/>
        <v>0.03685379630334588</v>
      </c>
      <c r="L552" s="49">
        <f t="shared" si="34"/>
        <v>0.23977780175632507</v>
      </c>
      <c r="M552" s="65">
        <f t="shared" si="35"/>
        <v>508.41028175743645</v>
      </c>
    </row>
    <row r="553" spans="1:13" ht="12.75">
      <c r="A553" s="74" t="s">
        <v>1573</v>
      </c>
      <c r="F553" s="63"/>
      <c r="G553" s="70">
        <f>SUM(G535:G552)</f>
        <v>392</v>
      </c>
      <c r="I553" s="70">
        <f>SUM(I535:I552)</f>
        <v>923.3499999999999</v>
      </c>
      <c r="J553" s="49"/>
      <c r="K553" s="70">
        <f>SUM(K535:K552)</f>
        <v>0.0704326488464224</v>
      </c>
      <c r="L553" s="71">
        <f t="shared" si="34"/>
        <v>0.45824819709922493</v>
      </c>
      <c r="M553" s="75">
        <f t="shared" si="35"/>
        <v>971.6416336105165</v>
      </c>
    </row>
    <row r="554" spans="1:13" ht="12.75">
      <c r="A554" s="63"/>
      <c r="F554" s="63"/>
      <c r="G554" s="63"/>
      <c r="I554" s="49"/>
      <c r="J554" s="49"/>
      <c r="K554" s="64"/>
      <c r="M554" s="65"/>
    </row>
    <row r="555" spans="1:13" ht="12.75">
      <c r="A555" s="63"/>
      <c r="F555" s="63"/>
      <c r="G555" s="63"/>
      <c r="I555" s="49"/>
      <c r="J555" s="49"/>
      <c r="K555" s="76">
        <v>15.369978385571597</v>
      </c>
      <c r="L555" s="71">
        <f>SUM(L4:L554)/2</f>
        <v>99.99999999999996</v>
      </c>
      <c r="M555" s="77">
        <v>212033.9239218274</v>
      </c>
    </row>
    <row r="556" spans="1:13" ht="12.75">
      <c r="A556" s="63"/>
      <c r="F556" s="63"/>
      <c r="G556" s="63"/>
      <c r="I556" s="49"/>
      <c r="J556" s="49"/>
      <c r="K556" s="76"/>
      <c r="L556" s="78"/>
      <c r="M556" s="77"/>
    </row>
    <row r="557" spans="1:13" ht="15.75">
      <c r="A557" s="79" t="s">
        <v>1574</v>
      </c>
      <c r="B557" s="80"/>
      <c r="C557" s="81"/>
      <c r="D557" s="81"/>
      <c r="E557" s="81"/>
      <c r="F557" s="82"/>
      <c r="G557" s="81">
        <v>1558880</v>
      </c>
      <c r="H557" s="81"/>
      <c r="I557" s="81">
        <v>2164433.05</v>
      </c>
      <c r="J557" s="81"/>
      <c r="K557" s="81">
        <v>100</v>
      </c>
      <c r="L557" s="81"/>
      <c r="M557" s="83">
        <v>1379533</v>
      </c>
    </row>
    <row r="559" ht="12.75">
      <c r="A559" s="48" t="s">
        <v>1575</v>
      </c>
    </row>
    <row r="560" ht="12.75">
      <c r="A560" s="48" t="s">
        <v>1576</v>
      </c>
    </row>
  </sheetData>
  <mergeCells count="1">
    <mergeCell ref="D1:E1"/>
  </mergeCells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&amp;C&amp;"Times New Roman,Běžné"&amp;12&amp;A</oddHeader>
    <oddFooter>&amp;C&amp;"Times New Roman,Běžné"&amp;12Stránka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Bulant</dc:creator>
  <cp:keywords/>
  <dc:description/>
  <cp:lastModifiedBy>Michal Bulant</cp:lastModifiedBy>
  <cp:lastPrinted>2004-02-20T14:24:59Z</cp:lastPrinted>
  <dcterms:created xsi:type="dcterms:W3CDTF">2004-01-30T10:55:15Z</dcterms:created>
  <dcterms:modified xsi:type="dcterms:W3CDTF">2006-03-01T20:46:34Z</dcterms:modified>
  <cp:category/>
  <cp:version/>
  <cp:contentType/>
  <cp:contentStatus/>
  <cp:revision>1</cp:revision>
</cp:coreProperties>
</file>